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1380" windowWidth="11895" windowHeight="7170" tabRatio="452"/>
  </bookViews>
  <sheets>
    <sheet name="WPI" sheetId="1" r:id="rId1"/>
    <sheet name="OBLICZENIA" sheetId="2" r:id="rId2"/>
    <sheet name="POPRAWKA" sheetId="3" r:id="rId3"/>
  </sheets>
  <definedNames>
    <definedName name="_xlnm._FilterDatabase" localSheetId="0" hidden="1">WPI!$A$4:$AK$7</definedName>
    <definedName name="_xlnm.Print_Area" localSheetId="0">WPI!$A$1:$AE$69</definedName>
    <definedName name="_xlnm.Print_Titles" localSheetId="0">WPI!$1:$3</definedName>
  </definedNames>
  <calcPr calcId="125725"/>
  <fileRecoveryPr autoRecover="0"/>
</workbook>
</file>

<file path=xl/calcChain.xml><?xml version="1.0" encoding="utf-8"?>
<calcChain xmlns="http://schemas.openxmlformats.org/spreadsheetml/2006/main">
  <c r="G7" i="3"/>
  <c r="F7"/>
  <c r="E7"/>
  <c r="D7"/>
  <c r="T7"/>
  <c r="P7"/>
  <c r="L7"/>
  <c r="H7"/>
  <c r="X7"/>
  <c r="E15"/>
  <c r="F15"/>
  <c r="G15"/>
  <c r="H15"/>
  <c r="L15"/>
  <c r="P15"/>
  <c r="T15"/>
  <c r="X15"/>
  <c r="D15" l="1"/>
  <c r="E26" i="1" l="1"/>
  <c r="F26"/>
  <c r="G26"/>
  <c r="L26"/>
  <c r="P26"/>
  <c r="T26"/>
  <c r="X26"/>
  <c r="E27"/>
  <c r="F27"/>
  <c r="G27"/>
  <c r="L27"/>
  <c r="P27"/>
  <c r="T27"/>
  <c r="X27"/>
  <c r="E28"/>
  <c r="F28"/>
  <c r="G28"/>
  <c r="L28"/>
  <c r="P28"/>
  <c r="T28"/>
  <c r="X28"/>
  <c r="AB28"/>
  <c r="E29"/>
  <c r="F29"/>
  <c r="G29"/>
  <c r="L29"/>
  <c r="P29"/>
  <c r="T29"/>
  <c r="X29"/>
  <c r="L35"/>
  <c r="L30"/>
  <c r="D27" l="1"/>
  <c r="D29"/>
  <c r="D28"/>
  <c r="D26"/>
  <c r="P42"/>
  <c r="P41"/>
  <c r="L42"/>
  <c r="L41"/>
  <c r="T11" l="1"/>
  <c r="P11"/>
  <c r="L10"/>
  <c r="AB47" l="1"/>
  <c r="X47"/>
  <c r="T47"/>
  <c r="P47"/>
  <c r="D47" s="1"/>
  <c r="L47"/>
  <c r="G47"/>
  <c r="F47"/>
  <c r="E47"/>
  <c r="L11"/>
  <c r="H11"/>
  <c r="G11"/>
  <c r="F11"/>
  <c r="E11"/>
  <c r="D11" l="1"/>
  <c r="A2" i="2"/>
  <c r="A3" s="1"/>
  <c r="R24" i="1"/>
  <c r="AB46"/>
  <c r="X46"/>
  <c r="T46"/>
  <c r="P46"/>
  <c r="L46"/>
  <c r="G46"/>
  <c r="F46"/>
  <c r="E46"/>
  <c r="AB45"/>
  <c r="X45"/>
  <c r="T45"/>
  <c r="P45"/>
  <c r="L45"/>
  <c r="G45"/>
  <c r="F45"/>
  <c r="E45"/>
  <c r="X44"/>
  <c r="AB44"/>
  <c r="T44"/>
  <c r="P44"/>
  <c r="L44"/>
  <c r="G44"/>
  <c r="F44"/>
  <c r="E44"/>
  <c r="AB43"/>
  <c r="X43"/>
  <c r="T43"/>
  <c r="P43"/>
  <c r="L43"/>
  <c r="G43"/>
  <c r="F43"/>
  <c r="E43"/>
  <c r="D46" l="1"/>
  <c r="D45"/>
  <c r="D44"/>
  <c r="D43"/>
  <c r="G42" l="1"/>
  <c r="F42"/>
  <c r="E42"/>
  <c r="G41"/>
  <c r="F41"/>
  <c r="E41"/>
  <c r="AB40"/>
  <c r="X40"/>
  <c r="T40"/>
  <c r="P40"/>
  <c r="L40"/>
  <c r="H40"/>
  <c r="G40"/>
  <c r="F40"/>
  <c r="E40"/>
  <c r="D40" l="1"/>
  <c r="D41"/>
  <c r="D42"/>
  <c r="AB16"/>
  <c r="X16"/>
  <c r="T16"/>
  <c r="T39" l="1"/>
  <c r="Q4"/>
  <c r="AB24"/>
  <c r="X24"/>
  <c r="X62"/>
  <c r="T62"/>
  <c r="P62"/>
  <c r="L62"/>
  <c r="G62"/>
  <c r="F62"/>
  <c r="E62"/>
  <c r="D62" l="1"/>
  <c r="E39"/>
  <c r="P19" l="1"/>
  <c r="P39"/>
  <c r="P7" l="1"/>
  <c r="L39" l="1"/>
  <c r="H39"/>
  <c r="G39"/>
  <c r="F39"/>
  <c r="D39"/>
  <c r="E6" l="1"/>
  <c r="F6"/>
  <c r="G6"/>
  <c r="E7"/>
  <c r="F7"/>
  <c r="G7"/>
  <c r="E8"/>
  <c r="F8"/>
  <c r="G8"/>
  <c r="E9"/>
  <c r="F9"/>
  <c r="G9"/>
  <c r="E10"/>
  <c r="F10"/>
  <c r="G10"/>
  <c r="G12"/>
  <c r="F12"/>
  <c r="E12"/>
  <c r="E14"/>
  <c r="F14"/>
  <c r="G14"/>
  <c r="E15"/>
  <c r="F15"/>
  <c r="G15"/>
  <c r="E16"/>
  <c r="F16"/>
  <c r="G16"/>
  <c r="E17"/>
  <c r="F17"/>
  <c r="G17"/>
  <c r="G18"/>
  <c r="D19"/>
  <c r="E19"/>
  <c r="F19"/>
  <c r="G19"/>
  <c r="E20"/>
  <c r="F20"/>
  <c r="G20"/>
  <c r="E21"/>
  <c r="F21"/>
  <c r="G21"/>
  <c r="E22"/>
  <c r="G22"/>
  <c r="E23"/>
  <c r="F23"/>
  <c r="G23"/>
  <c r="E24"/>
  <c r="F24"/>
  <c r="G24"/>
  <c r="E25"/>
  <c r="F25"/>
  <c r="G25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G38"/>
  <c r="F38"/>
  <c r="E38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AB69" l="1"/>
  <c r="X69"/>
  <c r="T69"/>
  <c r="P69"/>
  <c r="P10"/>
  <c r="T9"/>
  <c r="AB36"/>
  <c r="AB37"/>
  <c r="K26" i="2"/>
  <c r="K23"/>
  <c r="J23"/>
  <c r="L23" s="1"/>
  <c r="J18"/>
  <c r="H17"/>
  <c r="H16"/>
  <c r="G7"/>
  <c r="F7"/>
  <c r="H7" s="1"/>
  <c r="L14" i="1" l="1"/>
  <c r="AE4" l="1"/>
  <c r="AD4"/>
  <c r="AC4"/>
  <c r="AB4"/>
  <c r="T61"/>
  <c r="P61"/>
  <c r="L61"/>
  <c r="T60"/>
  <c r="P60"/>
  <c r="L60"/>
  <c r="L53"/>
  <c r="L37"/>
  <c r="P37"/>
  <c r="T37"/>
  <c r="P35"/>
  <c r="L32"/>
  <c r="T30"/>
  <c r="P30"/>
  <c r="L23"/>
  <c r="L20"/>
  <c r="T20"/>
  <c r="L17"/>
  <c r="D17" s="1"/>
  <c r="F22"/>
  <c r="Z18"/>
  <c r="D20" l="1"/>
  <c r="Y18"/>
  <c r="E18" s="1"/>
  <c r="F18"/>
  <c r="T59"/>
  <c r="T58"/>
  <c r="P54"/>
  <c r="T54"/>
  <c r="X54"/>
  <c r="T51"/>
  <c r="T50"/>
  <c r="P59"/>
  <c r="P58"/>
  <c r="P14"/>
  <c r="D14" s="1"/>
  <c r="L38"/>
  <c r="D38" s="1"/>
  <c r="H38"/>
  <c r="P15"/>
  <c r="I4"/>
  <c r="J4"/>
  <c r="K4"/>
  <c r="H6"/>
  <c r="H7"/>
  <c r="H8"/>
  <c r="H10"/>
  <c r="H12"/>
  <c r="H14"/>
  <c r="H15"/>
  <c r="H16"/>
  <c r="H17"/>
  <c r="H18"/>
  <c r="H21"/>
  <c r="H22"/>
  <c r="H23"/>
  <c r="H33"/>
  <c r="H36"/>
  <c r="H49"/>
  <c r="H50"/>
  <c r="H51"/>
  <c r="H52"/>
  <c r="H53"/>
  <c r="H56"/>
  <c r="H57"/>
  <c r="H65"/>
  <c r="H66"/>
  <c r="H67"/>
  <c r="H68"/>
  <c r="G4" l="1"/>
  <c r="H4"/>
  <c r="P33" l="1"/>
  <c r="T33"/>
  <c r="L69"/>
  <c r="D69" s="1"/>
  <c r="L66"/>
  <c r="D66" s="1"/>
  <c r="L34"/>
  <c r="D34" s="1"/>
  <c r="L21"/>
  <c r="L22"/>
  <c r="L12"/>
  <c r="P12"/>
  <c r="D10"/>
  <c r="L6"/>
  <c r="D6" s="1"/>
  <c r="L7"/>
  <c r="D7" s="1"/>
  <c r="L18"/>
  <c r="T18"/>
  <c r="P18"/>
  <c r="M4"/>
  <c r="D12" l="1"/>
  <c r="X18"/>
  <c r="D18" s="1"/>
  <c r="L31" l="1"/>
  <c r="D31" s="1"/>
  <c r="L25"/>
  <c r="D25" s="1"/>
  <c r="P22"/>
  <c r="P21"/>
  <c r="D21" s="1"/>
  <c r="P16"/>
  <c r="L16"/>
  <c r="F4"/>
  <c r="P23"/>
  <c r="T23"/>
  <c r="X23"/>
  <c r="D22" l="1"/>
  <c r="D23"/>
  <c r="D16"/>
  <c r="L15"/>
  <c r="D15" s="1"/>
  <c r="X52"/>
  <c r="X37"/>
  <c r="D37" s="1"/>
  <c r="X30"/>
  <c r="D30" s="1"/>
  <c r="X56"/>
  <c r="X60"/>
  <c r="D60" s="1"/>
  <c r="X61"/>
  <c r="D61" s="1"/>
  <c r="X64"/>
  <c r="X68"/>
  <c r="T68"/>
  <c r="T64"/>
  <c r="T57"/>
  <c r="T56"/>
  <c r="T53"/>
  <c r="T52"/>
  <c r="T35"/>
  <c r="D35" s="1"/>
  <c r="T24"/>
  <c r="P68"/>
  <c r="P64"/>
  <c r="P57"/>
  <c r="P56"/>
  <c r="P51"/>
  <c r="P52"/>
  <c r="P50"/>
  <c r="P32"/>
  <c r="D32" s="1"/>
  <c r="P24"/>
  <c r="P9"/>
  <c r="L68"/>
  <c r="D68" s="1"/>
  <c r="L67"/>
  <c r="D67" s="1"/>
  <c r="L65"/>
  <c r="D65" s="1"/>
  <c r="L64"/>
  <c r="L59"/>
  <c r="D59" s="1"/>
  <c r="L57"/>
  <c r="L58"/>
  <c r="D58" s="1"/>
  <c r="L56"/>
  <c r="L50"/>
  <c r="D50" s="1"/>
  <c r="L51"/>
  <c r="L52"/>
  <c r="D52" s="1"/>
  <c r="L49"/>
  <c r="D49" s="1"/>
  <c r="L36"/>
  <c r="L33"/>
  <c r="D33" s="1"/>
  <c r="L24"/>
  <c r="L9"/>
  <c r="D9" s="1"/>
  <c r="L8"/>
  <c r="D8" s="1"/>
  <c r="D51" l="1"/>
  <c r="D57"/>
  <c r="D64"/>
  <c r="D24"/>
  <c r="D56"/>
  <c r="AA4"/>
  <c r="X36" l="1"/>
  <c r="T36"/>
  <c r="P36"/>
  <c r="D36" l="1"/>
  <c r="L54"/>
  <c r="D54" s="1"/>
  <c r="X53" l="1"/>
  <c r="P53"/>
  <c r="D53" l="1"/>
  <c r="D4" s="1"/>
  <c r="N4"/>
  <c r="Z4"/>
  <c r="Y4"/>
  <c r="W4"/>
  <c r="V4"/>
  <c r="S4"/>
  <c r="R4"/>
  <c r="O4"/>
  <c r="P4" l="1"/>
  <c r="U4"/>
  <c r="L4" l="1"/>
  <c r="X4"/>
  <c r="E4"/>
  <c r="T4"/>
</calcChain>
</file>

<file path=xl/sharedStrings.xml><?xml version="1.0" encoding="utf-8"?>
<sst xmlns="http://schemas.openxmlformats.org/spreadsheetml/2006/main" count="223" uniqueCount="87">
  <si>
    <t>Nazwa zadania</t>
  </si>
  <si>
    <t>Razem</t>
  </si>
  <si>
    <t>Szacunkowy koszt zadania</t>
  </si>
  <si>
    <t>Własne</t>
  </si>
  <si>
    <t>Remont mostu w miejscowości Jadów.</t>
  </si>
  <si>
    <t>Remont mostu w Dąbrówce.</t>
  </si>
  <si>
    <t>suma</t>
  </si>
  <si>
    <t>Adaptacja budynków po warsztatach na potrzeby Centrum Kształcenia Zawodowego w ZS w Tłuszczu.</t>
  </si>
  <si>
    <t>Rozbudowa budynku na potrzeby pracowni energetyki odnawialnej w ZS w Zielonce.</t>
  </si>
  <si>
    <t>Wymiana dźwigu osobowego - DPS Zielonka.</t>
  </si>
  <si>
    <t>Modernizacja i utworzenie urządzeń ochrony przeciwpowodziowej.</t>
  </si>
  <si>
    <t>inne JST</t>
  </si>
  <si>
    <t>Zakup urządzeń wielofunkcyjnych, komputerów i licencji programów komputerowych dla Starostwa Powiatowego w Wołominie.</t>
  </si>
  <si>
    <t>Jednostka realizoująca zadanie</t>
  </si>
  <si>
    <t>Lp.</t>
  </si>
  <si>
    <t>Starostwo Powiatowe w Wołominie</t>
  </si>
  <si>
    <t>Starostwo Powiatowe w Wołominie, Gmina Radzymin</t>
  </si>
  <si>
    <t>Starostwo Powiatowe w Wołominie, Gmina Ząbki</t>
  </si>
  <si>
    <t>Starostwo Powiatowe w Wołominie, Gmina Marki</t>
  </si>
  <si>
    <t>Budowa chodnika przy ul. Korczaka w Radzyminie.</t>
  </si>
  <si>
    <t>Przebudowa ciągu ulic Załuskiego, Zagańczyka, Mareckiej i Szerokiej w Kobyłce.</t>
  </si>
  <si>
    <t>Przebudowa ciągu drogi 4314W Turów - Leśniakowizna. Gmina Wołomin.</t>
  </si>
  <si>
    <t>Budowa szkoły ponadgimnazjalnej w Markach.</t>
  </si>
  <si>
    <t>Modernizacja budynku DPS w Radzyminie z zagospodarowaniem terenu.</t>
  </si>
  <si>
    <t>Modernizacja budynku DPS w Zielonce z zagospodarowaniem terenu.</t>
  </si>
  <si>
    <t>Modernizacja ulicy Norwida w Radzyminie.</t>
  </si>
  <si>
    <t>CHODNIKI</t>
  </si>
  <si>
    <t>ZADANIA OŚWIATOWE</t>
  </si>
  <si>
    <t>ZADANIA DOT. OCHRONY ZDROWIA I POMOCY SPOŁECZNEJ</t>
  </si>
  <si>
    <t>INNE ( KULTURA, ADMINISTRACJA, OCHRONA ŚRODOWISKA, ZAKUPY)</t>
  </si>
  <si>
    <t>DROGI I MOSTY</t>
  </si>
  <si>
    <t>Mazowiecki Zarząd Dróg Wojewódzkich (Starostwo Powiatowe w Wołominie)</t>
  </si>
  <si>
    <t>Środki zewnętrzne*</t>
  </si>
  <si>
    <t>Przebudowa ciągu ulic Rychlińskiego, Szpitalnej, Kochanowskiego, Drewnickiej w Ząbkach.</t>
  </si>
  <si>
    <t>Dotacja dla gminy Ząbki na realizację zadania z zakresu powiatowych dróg publicznych na terenie gminy Ząbki.</t>
  </si>
  <si>
    <t>Modernizacja ulicy Ząbkowskiej w Markach.</t>
  </si>
  <si>
    <t>Modernizacja ciągu ulic Kościuszki i Sosnowej w Markach.</t>
  </si>
  <si>
    <t>Budowa chodnika Urle-Borzymy, Gmina Jadów.</t>
  </si>
  <si>
    <t>Budowa chodnika we wsi Dzięcioły, Gmina Tłuszcz.</t>
  </si>
  <si>
    <t>Budowa chodnika we wsi Myszadła, Gmina Jadów</t>
  </si>
  <si>
    <t>Budowa chodnika w Postoliskach, Gmina Tłuszcz.</t>
  </si>
  <si>
    <t>Przebudowa skrzyżowania w Międzylesiu, Gmina Poświętne.</t>
  </si>
  <si>
    <t>Przebudowa ul. Lipińskiej w Wołominie.</t>
  </si>
  <si>
    <t>Przebudowa ul. Piłsudskiego i Radzymińskiej wraz z chodnikiem i ścieżką rowerową, Gmina Wołomin.</t>
  </si>
  <si>
    <t>Przebudowa ul. Willowej w Duczkach, Gmina Wołomin.</t>
  </si>
  <si>
    <t>Przebudowa drogi Sieraków-Słupno, Gmina Radzymin.</t>
  </si>
  <si>
    <t>Budowa nowego śladu drogi 635 od węzła Czarna do skrzyżowania z trasą S8. Gmina Wołomin.</t>
  </si>
  <si>
    <t>Budowa drogi Zawady - Emilianów. Gmina Radzymin.</t>
  </si>
  <si>
    <t>Modernizacja ciągu drogi Kuligów-Józefów-Kowalicha-Marianów. Gmina Dąbrówka.</t>
  </si>
  <si>
    <t>Przebudowa skrzyżowania drogi powiatowej z drogą gminną w miejscowości Małopole. Gmina Dąbrówka.</t>
  </si>
  <si>
    <t>Budowa drogi Strachówka -  Osęka - Ruda. Gmina Strachówka.</t>
  </si>
  <si>
    <t>Dokończenie drogi we wsi Adampol. Gmina Jadów.</t>
  </si>
  <si>
    <t>Przebudowa drogi relacji Zabraniec - Okuniew. Gmina Zielonka.</t>
  </si>
  <si>
    <t>Budowa odwodnienia w Guzowatce. Gmina Dąbrówka.</t>
  </si>
  <si>
    <t>Modernizacja obiektu w Zespole szkół Terenów Zieleni w Radzyminie, z przebudową przyłączy mediów. Gmina Radzymin.</t>
  </si>
  <si>
    <t>Budowa Powiatowego Ośrodka Rozwoju Edukacji w ramach rozbudowy Biblioteki Pedagogicznej w Wołominie.</t>
  </si>
  <si>
    <t>Modernizacja odziałów szpitalnych i rozbudowę obiektu SZPZOZ. Gmina Wołomin.</t>
  </si>
  <si>
    <t>Budowa Powiatowego Ośrodka Wsparcia i Rehabilitacji w Wołominie ul. Broniewskiego. Gmina Wołomin.</t>
  </si>
  <si>
    <t>Turystyczne Zagospodarowanie Doliny Bugu. Gmina Dąbrówka.</t>
  </si>
  <si>
    <t>Adaptacja zabytkowego pałacu w Chrzęsnem na cele edukacyjno - kulturalne wraz z wyposażeniem. Gmina Tłuszcz.</t>
  </si>
  <si>
    <t>Wdrożenie e-usług w powiecie wołomińskim.</t>
  </si>
  <si>
    <t>Wymiana pojazdów i maszyn WID.</t>
  </si>
  <si>
    <t>Przebudowa ul. Żymirskiego w Klembowie. Kontynuacja przebudowy do drogi wojewódzkiej 634 w m. Ostrówek.</t>
  </si>
  <si>
    <t>Budowa lądowiska dla Szpitala Powiatowego.</t>
  </si>
  <si>
    <t>Budowa ronda w Zagościńcu na ulic 100-lecia, Podmiejskiej i Armi Krajowej. Gmina Wołomin.</t>
  </si>
  <si>
    <t>Przebudowa Ul. Starej w Nadmie. Gmina Radzymin.</t>
  </si>
  <si>
    <t>Budowa drogi Cisie Załubice Nowe. Gmina Radzymin.</t>
  </si>
  <si>
    <t>Budowa mostu w ciągu drogi powiatowej nr 36234 relacji Poświętne - Turze na rzece Rządza. Gmina Poświętne.</t>
  </si>
  <si>
    <t>Modernizacja drogi Strachówka - Józefów. Gmina Strachówka.</t>
  </si>
  <si>
    <t>Wymiana istniejącej windy na przystosowaną do przewozu osób leżących - DPS Radzymin.</t>
  </si>
  <si>
    <t>Budowa drogi - ulica Dworkowa w Kobyłce do drogi nr 631 w Markach.</t>
  </si>
  <si>
    <t>Modernizacja ulicy  Niepodległości na odcinku Wołomin - Majdan.</t>
  </si>
  <si>
    <t>Modernizacja i rozbudowa
L O w Radzyminie.</t>
  </si>
  <si>
    <t xml:space="preserve">Przebudowa mostu w Starym Dybowie, Gmina Radzymin </t>
  </si>
  <si>
    <t>Budowa chodnika przy ul. Boryny, Helenów, Gmina Wołomin.</t>
  </si>
  <si>
    <t>Budowa drog Miąse -Franciszków - Międzyleś - Papiernia, Gmina Poswiętne.</t>
  </si>
  <si>
    <t>Modernizacja ul. Wolności i Lipowej w Zielonce. Gmina Zielonka</t>
  </si>
  <si>
    <t>Modernizajca skrzyżowań w ul. Wileńskiej. Gmina Wołomin.</t>
  </si>
  <si>
    <r>
      <t xml:space="preserve">Budowa chodnika </t>
    </r>
    <r>
      <rPr>
        <sz val="8"/>
        <rFont val="Czcionka tekstu podstawowego"/>
        <charset val="238"/>
      </rPr>
      <t xml:space="preserve">przy rondzie </t>
    </r>
    <r>
      <rPr>
        <sz val="8"/>
        <rFont val="Czcionka tekstu podstawowego"/>
        <family val="2"/>
        <charset val="238"/>
      </rPr>
      <t>Kury-Stryjki, Gmina Tłuszcz.</t>
    </r>
  </si>
  <si>
    <t>Starostwo Powiatowe w Wołominie,Gmina Ząbki</t>
  </si>
  <si>
    <t>SKORYGOWANIE BŁĘDU W ZAŁĄCZNIKU DO UCHWAŁY WPI</t>
  </si>
  <si>
    <t>AUTOPOPRAWKA DO WPI</t>
  </si>
  <si>
    <t>1.</t>
  </si>
  <si>
    <t xml:space="preserve">2. </t>
  </si>
  <si>
    <t>W 2016 roku dodane zostały środki na przygotowanie projektu w wysokości 70 000 zł.</t>
  </si>
  <si>
    <t>Skorygowana pozycja nr 30 w WPI</t>
  </si>
  <si>
    <t>Poprawiona została pozycja nr 30 w zakresie zwiększenia kwoty zadania do 7 550 000 zł. 
W roku 2013 środki własne zostały zwiększone do 1 350 000 zł., środki pochodzące z gminy zmniejszone do 150 000 zł.
W roku 2014 środki własne zostały zwiększone do 950 000 zł., śfodki pochodzące z gminy zwiększone do 400 000 zł.
Odpowiednio zmieniły się także sumy dla dokumentu w pozycjach "Razem" oraz w latach 2013 i 2014 - "Własne" i "Inne JST".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</si>
</sst>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35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9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Czcionka tekstu podstawowego"/>
      <charset val="238"/>
    </font>
    <font>
      <b/>
      <sz val="9"/>
      <name val="Times New Roman"/>
      <family val="1"/>
      <charset val="238"/>
    </font>
    <font>
      <sz val="8"/>
      <color rgb="FFFF0000"/>
      <name val="Czcionka tekstu podstawowego"/>
      <family val="2"/>
      <charset val="238"/>
    </font>
    <font>
      <b/>
      <sz val="9"/>
      <name val="Arial Narrow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Czcionka tekstu podstawowego"/>
      <family val="2"/>
      <charset val="238"/>
    </font>
    <font>
      <sz val="9"/>
      <name val="Arial Narrow"/>
      <family val="2"/>
      <charset val="238"/>
    </font>
    <font>
      <sz val="9"/>
      <name val="Czcionka tekstu podstawowego"/>
      <family val="2"/>
      <charset val="238"/>
    </font>
    <font>
      <b/>
      <sz val="9"/>
      <color theme="0" tint="-0.249977111117893"/>
      <name val="Arial Narrow"/>
      <family val="2"/>
      <charset val="238"/>
    </font>
    <font>
      <sz val="9"/>
      <color theme="0" tint="-0.249977111117893"/>
      <name val="Arial Narrow"/>
      <family val="2"/>
      <charset val="238"/>
    </font>
    <font>
      <b/>
      <sz val="9"/>
      <color theme="0" tint="-0.249977111117893"/>
      <name val="Tahoma"/>
      <family val="2"/>
      <charset val="238"/>
    </font>
    <font>
      <b/>
      <sz val="10"/>
      <color theme="0" tint="-0.249977111117893"/>
      <name val="Czcionka tekstu podstawowego"/>
      <family val="2"/>
      <charset val="238"/>
    </font>
    <font>
      <sz val="10"/>
      <color theme="0" tint="-0.249977111117893"/>
      <name val="Czcionka tekstu podstawowego"/>
      <family val="2"/>
      <charset val="238"/>
    </font>
    <font>
      <sz val="9"/>
      <name val="Czcionka tekstu podstawowego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48"/>
      <name val="Czcionka tekstu podstawowego"/>
      <family val="2"/>
      <charset val="238"/>
    </font>
    <font>
      <sz val="7"/>
      <name val="Tahoma"/>
      <family val="2"/>
      <charset val="238"/>
    </font>
    <font>
      <sz val="10"/>
      <name val="Czcionka tekstu podstawowego"/>
      <charset val="238"/>
    </font>
    <font>
      <sz val="7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Czcionka tekstu podstawowego"/>
      <family val="2"/>
      <charset val="238"/>
    </font>
    <font>
      <b/>
      <sz val="7"/>
      <name val="Tahoma"/>
      <family val="2"/>
      <charset val="238"/>
    </font>
    <font>
      <sz val="7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7" borderId="0" applyNumberFormat="0" applyBorder="0" applyAlignment="0" applyProtection="0"/>
    <xf numFmtId="0" fontId="2" fillId="8" borderId="0" applyNumberFormat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5" xfId="0" applyFont="1" applyBorder="1"/>
    <xf numFmtId="0" fontId="4" fillId="0" borderId="0" xfId="0" applyFont="1" applyBorder="1"/>
    <xf numFmtId="0" fontId="3" fillId="2" borderId="2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0" xfId="0" applyFont="1" applyBorder="1"/>
    <xf numFmtId="0" fontId="5" fillId="2" borderId="28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Border="1"/>
    <xf numFmtId="164" fontId="5" fillId="4" borderId="21" xfId="0" applyNumberFormat="1" applyFont="1" applyFill="1" applyBorder="1" applyAlignment="1">
      <alignment horizontal="right" textRotation="90" wrapText="1"/>
    </xf>
    <xf numFmtId="0" fontId="14" fillId="0" borderId="2" xfId="0" applyFont="1" applyFill="1" applyBorder="1" applyAlignment="1">
      <alignment horizontal="center" vertical="center" wrapText="1"/>
    </xf>
    <xf numFmtId="164" fontId="15" fillId="0" borderId="38" xfId="0" applyNumberFormat="1" applyFont="1" applyBorder="1" applyAlignment="1">
      <alignment horizontal="right" textRotation="90" wrapText="1"/>
    </xf>
    <xf numFmtId="164" fontId="14" fillId="4" borderId="39" xfId="0" applyNumberFormat="1" applyFont="1" applyFill="1" applyBorder="1" applyAlignment="1">
      <alignment horizontal="right" textRotation="90" wrapText="1"/>
    </xf>
    <xf numFmtId="164" fontId="14" fillId="3" borderId="39" xfId="0" applyNumberFormat="1" applyFont="1" applyFill="1" applyBorder="1" applyAlignment="1">
      <alignment horizontal="right" textRotation="90" wrapText="1"/>
    </xf>
    <xf numFmtId="164" fontId="15" fillId="0" borderId="45" xfId="0" applyNumberFormat="1" applyFont="1" applyBorder="1" applyAlignment="1">
      <alignment horizontal="right" textRotation="90" wrapText="1"/>
    </xf>
    <xf numFmtId="164" fontId="14" fillId="4" borderId="1" xfId="0" applyNumberFormat="1" applyFont="1" applyFill="1" applyBorder="1" applyAlignment="1">
      <alignment horizontal="right" textRotation="90" wrapText="1"/>
    </xf>
    <xf numFmtId="164" fontId="14" fillId="3" borderId="1" xfId="0" applyNumberFormat="1" applyFont="1" applyFill="1" applyBorder="1" applyAlignment="1">
      <alignment horizontal="right" textRotation="90" wrapText="1"/>
    </xf>
    <xf numFmtId="164" fontId="14" fillId="0" borderId="1" xfId="0" applyNumberFormat="1" applyFont="1" applyFill="1" applyBorder="1" applyAlignment="1">
      <alignment horizontal="right" textRotation="90" wrapText="1"/>
    </xf>
    <xf numFmtId="164" fontId="15" fillId="0" borderId="3" xfId="0" applyNumberFormat="1" applyFont="1" applyBorder="1" applyAlignment="1">
      <alignment horizontal="right" textRotation="90" wrapText="1"/>
    </xf>
    <xf numFmtId="164" fontId="14" fillId="0" borderId="36" xfId="0" applyNumberFormat="1" applyFont="1" applyFill="1" applyBorder="1" applyAlignment="1">
      <alignment horizontal="right" textRotation="90" wrapText="1"/>
    </xf>
    <xf numFmtId="164" fontId="14" fillId="0" borderId="1" xfId="0" applyNumberFormat="1" applyFont="1" applyBorder="1" applyAlignment="1">
      <alignment horizontal="right" textRotation="90" wrapText="1"/>
    </xf>
    <xf numFmtId="0" fontId="16" fillId="0" borderId="2" xfId="0" applyFont="1" applyFill="1" applyBorder="1" applyAlignment="1">
      <alignment vertical="center" wrapText="1"/>
    </xf>
    <xf numFmtId="164" fontId="14" fillId="0" borderId="42" xfId="0" applyNumberFormat="1" applyFont="1" applyBorder="1" applyAlignment="1">
      <alignment horizontal="right" textRotation="90" wrapText="1"/>
    </xf>
    <xf numFmtId="164" fontId="15" fillId="0" borderId="27" xfId="0" applyNumberFormat="1" applyFont="1" applyBorder="1" applyAlignment="1">
      <alignment horizontal="right" textRotation="90" wrapText="1"/>
    </xf>
    <xf numFmtId="164" fontId="5" fillId="0" borderId="20" xfId="0" applyNumberFormat="1" applyFont="1" applyBorder="1" applyAlignment="1">
      <alignment horizontal="right" textRotation="90" wrapText="1"/>
    </xf>
    <xf numFmtId="164" fontId="5" fillId="3" borderId="21" xfId="0" applyNumberFormat="1" applyFont="1" applyFill="1" applyBorder="1" applyAlignment="1">
      <alignment horizontal="right" textRotation="90" wrapText="1"/>
    </xf>
    <xf numFmtId="164" fontId="5" fillId="0" borderId="22" xfId="0" applyNumberFormat="1" applyFont="1" applyBorder="1" applyAlignment="1">
      <alignment horizontal="center" textRotation="90" wrapText="1"/>
    </xf>
    <xf numFmtId="164" fontId="5" fillId="0" borderId="21" xfId="0" applyNumberFormat="1" applyFont="1" applyFill="1" applyBorder="1" applyAlignment="1">
      <alignment horizontal="right" textRotation="90" wrapText="1"/>
    </xf>
    <xf numFmtId="164" fontId="5" fillId="0" borderId="22" xfId="0" applyNumberFormat="1" applyFont="1" applyFill="1" applyBorder="1" applyAlignment="1">
      <alignment horizontal="right" textRotation="90" wrapText="1"/>
    </xf>
    <xf numFmtId="164" fontId="14" fillId="4" borderId="46" xfId="0" applyNumberFormat="1" applyFont="1" applyFill="1" applyBorder="1" applyAlignment="1">
      <alignment horizontal="right" textRotation="90" wrapText="1"/>
    </xf>
    <xf numFmtId="164" fontId="14" fillId="3" borderId="46" xfId="0" applyNumberFormat="1" applyFont="1" applyFill="1" applyBorder="1" applyAlignment="1">
      <alignment horizontal="right" textRotation="90" wrapText="1"/>
    </xf>
    <xf numFmtId="164" fontId="14" fillId="0" borderId="47" xfId="0" applyNumberFormat="1" applyFont="1" applyFill="1" applyBorder="1" applyAlignment="1">
      <alignment horizontal="right" textRotation="90" wrapText="1"/>
    </xf>
    <xf numFmtId="164" fontId="14" fillId="0" borderId="41" xfId="0" applyNumberFormat="1" applyFont="1" applyBorder="1" applyAlignment="1">
      <alignment horizontal="right" textRotation="90" wrapText="1"/>
    </xf>
    <xf numFmtId="164" fontId="14" fillId="0" borderId="41" xfId="0" applyNumberFormat="1" applyFont="1" applyFill="1" applyBorder="1" applyAlignment="1">
      <alignment horizontal="right" textRotation="90" wrapText="1"/>
    </xf>
    <xf numFmtId="164" fontId="14" fillId="0" borderId="42" xfId="0" applyNumberFormat="1" applyFont="1" applyFill="1" applyBorder="1" applyAlignment="1">
      <alignment horizontal="right" textRotation="90" wrapText="1"/>
    </xf>
    <xf numFmtId="0" fontId="16" fillId="0" borderId="43" xfId="0" applyFont="1" applyFill="1" applyBorder="1" applyAlignment="1">
      <alignment vertical="center" wrapText="1"/>
    </xf>
    <xf numFmtId="164" fontId="15" fillId="0" borderId="52" xfId="0" applyNumberFormat="1" applyFont="1" applyBorder="1" applyAlignment="1">
      <alignment horizontal="right" textRotation="90" wrapText="1"/>
    </xf>
    <xf numFmtId="164" fontId="14" fillId="4" borderId="53" xfId="0" applyNumberFormat="1" applyFont="1" applyFill="1" applyBorder="1" applyAlignment="1">
      <alignment horizontal="right" textRotation="90" wrapText="1"/>
    </xf>
    <xf numFmtId="164" fontId="14" fillId="3" borderId="53" xfId="0" applyNumberFormat="1" applyFont="1" applyFill="1" applyBorder="1" applyAlignment="1">
      <alignment horizontal="right" textRotation="90" wrapText="1"/>
    </xf>
    <xf numFmtId="164" fontId="21" fillId="0" borderId="32" xfId="0" applyNumberFormat="1" applyFont="1" applyBorder="1" applyAlignment="1">
      <alignment horizontal="right" textRotation="90" wrapText="1"/>
    </xf>
    <xf numFmtId="164" fontId="21" fillId="4" borderId="21" xfId="0" applyNumberFormat="1" applyFont="1" applyFill="1" applyBorder="1" applyAlignment="1">
      <alignment horizontal="right" textRotation="90" wrapText="1"/>
    </xf>
    <xf numFmtId="164" fontId="21" fillId="3" borderId="21" xfId="0" applyNumberFormat="1" applyFont="1" applyFill="1" applyBorder="1" applyAlignment="1">
      <alignment horizontal="right" textRotation="90" wrapText="1"/>
    </xf>
    <xf numFmtId="164" fontId="21" fillId="0" borderId="21" xfId="0" applyNumberFormat="1" applyFont="1" applyFill="1" applyBorder="1" applyAlignment="1">
      <alignment horizontal="right" textRotation="90" wrapText="1"/>
    </xf>
    <xf numFmtId="0" fontId="22" fillId="0" borderId="0" xfId="0" applyFont="1" applyBorder="1"/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8" fillId="0" borderId="0" xfId="0" applyFont="1"/>
    <xf numFmtId="164" fontId="14" fillId="0" borderId="47" xfId="0" applyNumberFormat="1" applyFont="1" applyBorder="1" applyAlignment="1">
      <alignment horizontal="right" textRotation="90" wrapText="1"/>
    </xf>
    <xf numFmtId="4" fontId="0" fillId="0" borderId="0" xfId="0" applyNumberFormat="1"/>
    <xf numFmtId="164" fontId="24" fillId="0" borderId="0" xfId="0" applyNumberFormat="1" applyFont="1"/>
    <xf numFmtId="164" fontId="18" fillId="0" borderId="0" xfId="0" applyNumberFormat="1" applyFont="1"/>
    <xf numFmtId="4" fontId="18" fillId="0" borderId="0" xfId="0" applyNumberFormat="1" applyFont="1"/>
    <xf numFmtId="0" fontId="25" fillId="0" borderId="2" xfId="1" applyFont="1" applyFill="1" applyBorder="1" applyAlignment="1">
      <alignment vertical="center" wrapText="1"/>
    </xf>
    <xf numFmtId="0" fontId="25" fillId="0" borderId="58" xfId="1" applyFont="1" applyFill="1" applyBorder="1" applyAlignment="1">
      <alignment vertical="center" wrapText="1"/>
    </xf>
    <xf numFmtId="164" fontId="15" fillId="0" borderId="48" xfId="0" applyNumberFormat="1" applyFont="1" applyBorder="1" applyAlignment="1">
      <alignment horizontal="right" textRotation="90" wrapText="1"/>
    </xf>
    <xf numFmtId="164" fontId="14" fillId="0" borderId="60" xfId="0" applyNumberFormat="1" applyFont="1" applyFill="1" applyBorder="1" applyAlignment="1">
      <alignment horizontal="right" textRotation="90" wrapText="1"/>
    </xf>
    <xf numFmtId="164" fontId="14" fillId="0" borderId="46" xfId="0" applyNumberFormat="1" applyFont="1" applyFill="1" applyBorder="1" applyAlignment="1">
      <alignment horizontal="right" textRotation="90" wrapText="1"/>
    </xf>
    <xf numFmtId="164" fontId="14" fillId="0" borderId="53" xfId="0" applyNumberFormat="1" applyFont="1" applyFill="1" applyBorder="1" applyAlignment="1">
      <alignment horizontal="right" textRotation="90" wrapText="1"/>
    </xf>
    <xf numFmtId="164" fontId="14" fillId="0" borderId="46" xfId="0" applyNumberFormat="1" applyFont="1" applyBorder="1" applyAlignment="1">
      <alignment horizontal="right" textRotation="90" wrapText="1"/>
    </xf>
    <xf numFmtId="164" fontId="15" fillId="0" borderId="46" xfId="0" applyNumberFormat="1" applyFont="1" applyBorder="1" applyAlignment="1">
      <alignment horizontal="right" textRotation="90" wrapText="1"/>
    </xf>
    <xf numFmtId="164" fontId="14" fillId="0" borderId="53" xfId="0" applyNumberFormat="1" applyFont="1" applyBorder="1" applyAlignment="1">
      <alignment horizontal="right" textRotation="90" wrapText="1"/>
    </xf>
    <xf numFmtId="164" fontId="15" fillId="0" borderId="53" xfId="0" applyNumberFormat="1" applyFont="1" applyBorder="1" applyAlignment="1">
      <alignment horizontal="right" textRotation="90" wrapText="1"/>
    </xf>
    <xf numFmtId="164" fontId="14" fillId="0" borderId="61" xfId="0" applyNumberFormat="1" applyFont="1" applyFill="1" applyBorder="1" applyAlignment="1">
      <alignment horizontal="right" textRotation="90" wrapText="1"/>
    </xf>
    <xf numFmtId="0" fontId="25" fillId="0" borderId="43" xfId="1" applyFont="1" applyFill="1" applyBorder="1" applyAlignment="1">
      <alignment vertical="center" wrapText="1"/>
    </xf>
    <xf numFmtId="164" fontId="15" fillId="0" borderId="4" xfId="0" applyNumberFormat="1" applyFont="1" applyBorder="1" applyAlignment="1">
      <alignment horizontal="right" textRotation="90" wrapText="1"/>
    </xf>
    <xf numFmtId="164" fontId="14" fillId="4" borderId="49" xfId="0" applyNumberFormat="1" applyFont="1" applyFill="1" applyBorder="1" applyAlignment="1">
      <alignment horizontal="right" textRotation="90" wrapText="1"/>
    </xf>
    <xf numFmtId="164" fontId="14" fillId="3" borderId="49" xfId="0" applyNumberFormat="1" applyFont="1" applyFill="1" applyBorder="1" applyAlignment="1">
      <alignment horizontal="right" textRotation="90" wrapText="1"/>
    </xf>
    <xf numFmtId="164" fontId="14" fillId="0" borderId="50" xfId="0" applyNumberFormat="1" applyFont="1" applyBorder="1" applyAlignment="1">
      <alignment horizontal="right" textRotation="90" wrapText="1"/>
    </xf>
    <xf numFmtId="164" fontId="15" fillId="0" borderId="51" xfId="0" applyNumberFormat="1" applyFont="1" applyBorder="1" applyAlignment="1">
      <alignment horizontal="right" textRotation="90" wrapText="1"/>
    </xf>
    <xf numFmtId="164" fontId="14" fillId="0" borderId="49" xfId="0" applyNumberFormat="1" applyFont="1" applyFill="1" applyBorder="1" applyAlignment="1">
      <alignment horizontal="right" textRotation="90" wrapText="1"/>
    </xf>
    <xf numFmtId="164" fontId="14" fillId="0" borderId="50" xfId="0" applyNumberFormat="1" applyFont="1" applyFill="1" applyBorder="1" applyAlignment="1">
      <alignment horizontal="right" textRotation="90" wrapText="1"/>
    </xf>
    <xf numFmtId="0" fontId="16" fillId="0" borderId="34" xfId="0" applyFont="1" applyFill="1" applyBorder="1" applyAlignment="1">
      <alignment vertical="center" wrapText="1"/>
    </xf>
    <xf numFmtId="164" fontId="15" fillId="0" borderId="35" xfId="0" applyNumberFormat="1" applyFont="1" applyBorder="1" applyAlignment="1">
      <alignment horizontal="right" textRotation="90" wrapText="1"/>
    </xf>
    <xf numFmtId="164" fontId="14" fillId="4" borderId="12" xfId="0" applyNumberFormat="1" applyFont="1" applyFill="1" applyBorder="1" applyAlignment="1">
      <alignment horizontal="right" textRotation="90" wrapText="1"/>
    </xf>
    <xf numFmtId="164" fontId="14" fillId="3" borderId="12" xfId="0" applyNumberFormat="1" applyFont="1" applyFill="1" applyBorder="1" applyAlignment="1">
      <alignment horizontal="right" textRotation="90" wrapText="1"/>
    </xf>
    <xf numFmtId="164" fontId="14" fillId="0" borderId="13" xfId="0" applyNumberFormat="1" applyFont="1" applyFill="1" applyBorder="1" applyAlignment="1">
      <alignment horizontal="right" textRotation="90" wrapText="1"/>
    </xf>
    <xf numFmtId="164" fontId="14" fillId="0" borderId="12" xfId="0" applyNumberFormat="1" applyFont="1" applyFill="1" applyBorder="1" applyAlignment="1">
      <alignment horizontal="right" textRotation="90" wrapText="1"/>
    </xf>
    <xf numFmtId="164" fontId="15" fillId="0" borderId="11" xfId="0" applyNumberFormat="1" applyFont="1" applyBorder="1" applyAlignment="1">
      <alignment horizontal="right" textRotation="90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/>
    <xf numFmtId="0" fontId="16" fillId="0" borderId="56" xfId="0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horizontal="right" textRotation="90" wrapText="1"/>
    </xf>
    <xf numFmtId="164" fontId="14" fillId="0" borderId="0" xfId="0" applyNumberFormat="1" applyFont="1" applyFill="1" applyBorder="1" applyAlignment="1">
      <alignment horizontal="right" textRotation="90" wrapText="1"/>
    </xf>
    <xf numFmtId="0" fontId="16" fillId="0" borderId="2" xfId="0" applyFont="1" applyBorder="1" applyAlignment="1">
      <alignment vertical="center" wrapText="1"/>
    </xf>
    <xf numFmtId="164" fontId="15" fillId="0" borderId="4" xfId="0" applyNumberFormat="1" applyFont="1" applyFill="1" applyBorder="1" applyAlignment="1">
      <alignment horizontal="right" textRotation="90" wrapText="1"/>
    </xf>
    <xf numFmtId="164" fontId="14" fillId="0" borderId="49" xfId="0" applyNumberFormat="1" applyFont="1" applyBorder="1" applyAlignment="1">
      <alignment horizontal="right" textRotation="90" wrapText="1"/>
    </xf>
    <xf numFmtId="164" fontId="15" fillId="0" borderId="54" xfId="0" applyNumberFormat="1" applyFont="1" applyBorder="1" applyAlignment="1">
      <alignment horizontal="right" textRotation="90" wrapText="1"/>
    </xf>
    <xf numFmtId="0" fontId="26" fillId="0" borderId="0" xfId="0" applyFont="1"/>
    <xf numFmtId="164" fontId="14" fillId="0" borderId="36" xfId="0" applyNumberFormat="1" applyFont="1" applyBorder="1" applyAlignment="1">
      <alignment horizontal="right" textRotation="90" wrapText="1"/>
    </xf>
    <xf numFmtId="0" fontId="25" fillId="0" borderId="2" xfId="0" applyFont="1" applyFill="1" applyBorder="1" applyAlignment="1">
      <alignment vertical="center" wrapText="1"/>
    </xf>
    <xf numFmtId="164" fontId="27" fillId="0" borderId="0" xfId="0" applyNumberFormat="1" applyFont="1"/>
    <xf numFmtId="0" fontId="25" fillId="0" borderId="2" xfId="2" applyFont="1" applyFill="1" applyBorder="1" applyAlignment="1">
      <alignment vertical="center" wrapText="1"/>
    </xf>
    <xf numFmtId="0" fontId="25" fillId="0" borderId="55" xfId="1" applyFont="1" applyFill="1" applyBorder="1" applyAlignment="1">
      <alignment vertical="center" wrapText="1"/>
    </xf>
    <xf numFmtId="164" fontId="15" fillId="0" borderId="40" xfId="0" applyNumberFormat="1" applyFont="1" applyBorder="1" applyAlignment="1">
      <alignment horizontal="right" textRotation="90" wrapText="1"/>
    </xf>
    <xf numFmtId="2" fontId="28" fillId="0" borderId="14" xfId="0" applyNumberFormat="1" applyFont="1" applyFill="1" applyBorder="1" applyAlignment="1">
      <alignment horizontal="center" vertical="center" textRotation="90" wrapText="1"/>
    </xf>
    <xf numFmtId="2" fontId="28" fillId="0" borderId="26" xfId="0" applyNumberFormat="1" applyFont="1" applyFill="1" applyBorder="1" applyAlignment="1">
      <alignment horizontal="center" vertical="center" textRotation="90" wrapText="1"/>
    </xf>
    <xf numFmtId="2" fontId="28" fillId="0" borderId="0" xfId="0" applyNumberFormat="1" applyFont="1" applyFill="1" applyBorder="1" applyAlignment="1">
      <alignment horizontal="center" vertical="center" textRotation="90" wrapText="1"/>
    </xf>
    <xf numFmtId="2" fontId="28" fillId="0" borderId="30" xfId="0" applyNumberFormat="1" applyFont="1" applyFill="1" applyBorder="1" applyAlignment="1">
      <alignment horizontal="center" vertical="center" textRotation="90" wrapText="1"/>
    </xf>
    <xf numFmtId="2" fontId="28" fillId="0" borderId="27" xfId="0" applyNumberFormat="1" applyFont="1" applyFill="1" applyBorder="1" applyAlignment="1">
      <alignment horizontal="center" vertical="center" textRotation="90" wrapText="1"/>
    </xf>
    <xf numFmtId="2" fontId="28" fillId="0" borderId="59" xfId="0" applyNumberFormat="1" applyFont="1" applyFill="1" applyBorder="1" applyAlignment="1">
      <alignment horizontal="center" vertical="center" textRotation="90" wrapText="1"/>
    </xf>
    <xf numFmtId="2" fontId="28" fillId="0" borderId="57" xfId="0" applyNumberFormat="1" applyFont="1" applyFill="1" applyBorder="1" applyAlignment="1">
      <alignment horizontal="center" vertical="center" textRotation="90" wrapText="1"/>
    </xf>
    <xf numFmtId="2" fontId="28" fillId="0" borderId="44" xfId="0" applyNumberFormat="1" applyFont="1" applyFill="1" applyBorder="1" applyAlignment="1">
      <alignment horizontal="center" vertical="center" textRotation="90" wrapText="1"/>
    </xf>
    <xf numFmtId="2" fontId="28" fillId="0" borderId="37" xfId="0" applyNumberFormat="1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vertical="center"/>
    </xf>
    <xf numFmtId="0" fontId="28" fillId="2" borderId="23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Border="1"/>
    <xf numFmtId="0" fontId="28" fillId="0" borderId="62" xfId="0" applyFont="1" applyFill="1" applyBorder="1" applyAlignment="1">
      <alignment horizontal="center" vertical="center" wrapText="1"/>
    </xf>
    <xf numFmtId="0" fontId="32" fillId="0" borderId="62" xfId="0" applyFont="1" applyFill="1" applyBorder="1" applyAlignment="1">
      <alignment vertical="center" wrapText="1"/>
    </xf>
    <xf numFmtId="2" fontId="28" fillId="0" borderId="66" xfId="0" applyNumberFormat="1" applyFont="1" applyFill="1" applyBorder="1" applyAlignment="1">
      <alignment horizontal="center" vertical="center" textRotation="90" wrapText="1"/>
    </xf>
    <xf numFmtId="164" fontId="33" fillId="0" borderId="63" xfId="0" applyNumberFormat="1" applyFont="1" applyBorder="1" applyAlignment="1">
      <alignment horizontal="right" textRotation="90" wrapText="1"/>
    </xf>
    <xf numFmtId="164" fontId="28" fillId="4" borderId="64" xfId="0" applyNumberFormat="1" applyFont="1" applyFill="1" applyBorder="1" applyAlignment="1">
      <alignment horizontal="right" textRotation="90" wrapText="1"/>
    </xf>
    <xf numFmtId="164" fontId="28" fillId="3" borderId="64" xfId="0" applyNumberFormat="1" applyFont="1" applyFill="1" applyBorder="1" applyAlignment="1">
      <alignment horizontal="right" textRotation="90" wrapText="1"/>
    </xf>
    <xf numFmtId="164" fontId="28" fillId="0" borderId="65" xfId="0" applyNumberFormat="1" applyFont="1" applyBorder="1" applyAlignment="1">
      <alignment horizontal="right" textRotation="90" wrapText="1"/>
    </xf>
    <xf numFmtId="164" fontId="28" fillId="0" borderId="64" xfId="0" applyNumberFormat="1" applyFont="1" applyFill="1" applyBorder="1" applyAlignment="1">
      <alignment horizontal="right" textRotation="90" wrapText="1"/>
    </xf>
    <xf numFmtId="164" fontId="28" fillId="0" borderId="65" xfId="0" applyNumberFormat="1" applyFont="1" applyFill="1" applyBorder="1" applyAlignment="1">
      <alignment horizontal="right" textRotation="90" wrapText="1"/>
    </xf>
    <xf numFmtId="0" fontId="14" fillId="0" borderId="34" xfId="0" applyFont="1" applyFill="1" applyBorder="1" applyAlignment="1">
      <alignment horizontal="center" vertical="center" wrapText="1"/>
    </xf>
    <xf numFmtId="2" fontId="28" fillId="0" borderId="19" xfId="0" applyNumberFormat="1" applyFont="1" applyFill="1" applyBorder="1" applyAlignment="1">
      <alignment horizontal="center" vertical="center" textRotation="90" wrapText="1"/>
    </xf>
    <xf numFmtId="164" fontId="28" fillId="0" borderId="64" xfId="0" applyNumberFormat="1" applyFont="1" applyBorder="1" applyAlignment="1">
      <alignment horizontal="right" textRotation="90" wrapText="1"/>
    </xf>
    <xf numFmtId="0" fontId="34" fillId="0" borderId="62" xfId="1" applyFont="1" applyFill="1" applyBorder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13" fillId="5" borderId="23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textRotation="90" wrapText="1"/>
    </xf>
    <xf numFmtId="0" fontId="13" fillId="5" borderId="17" xfId="0" applyFont="1" applyFill="1" applyBorder="1" applyAlignment="1">
      <alignment textRotation="90" wrapText="1"/>
    </xf>
    <xf numFmtId="0" fontId="17" fillId="5" borderId="7" xfId="0" applyFont="1" applyFill="1" applyBorder="1" applyAlignment="1">
      <alignment textRotation="90" wrapText="1"/>
    </xf>
    <xf numFmtId="0" fontId="17" fillId="5" borderId="17" xfId="0" applyFont="1" applyFill="1" applyBorder="1" applyAlignment="1">
      <alignment textRotation="90" wrapText="1"/>
    </xf>
    <xf numFmtId="0" fontId="20" fillId="5" borderId="7" xfId="0" applyFont="1" applyFill="1" applyBorder="1" applyAlignment="1">
      <alignment textRotation="90" wrapText="1"/>
    </xf>
    <xf numFmtId="0" fontId="20" fillId="5" borderId="17" xfId="0" applyFont="1" applyFill="1" applyBorder="1" applyAlignment="1">
      <alignment textRotation="90" wrapText="1"/>
    </xf>
    <xf numFmtId="0" fontId="19" fillId="5" borderId="7" xfId="0" applyFont="1" applyFill="1" applyBorder="1" applyAlignment="1">
      <alignment textRotation="90" wrapText="1"/>
    </xf>
    <xf numFmtId="0" fontId="19" fillId="5" borderId="17" xfId="0" applyFont="1" applyFill="1" applyBorder="1" applyAlignment="1">
      <alignment textRotation="90" wrapText="1"/>
    </xf>
    <xf numFmtId="0" fontId="5" fillId="6" borderId="25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 textRotation="90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19" xfId="0" applyFont="1" applyFill="1" applyBorder="1" applyAlignment="1">
      <alignment horizontal="center" vertical="top" wrapText="1"/>
    </xf>
    <xf numFmtId="0" fontId="19" fillId="5" borderId="29" xfId="0" applyFont="1" applyFill="1" applyBorder="1" applyAlignment="1">
      <alignment horizontal="center" vertical="top" wrapText="1"/>
    </xf>
    <xf numFmtId="0" fontId="10" fillId="9" borderId="2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10" fillId="9" borderId="29" xfId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top" wrapText="1"/>
    </xf>
    <xf numFmtId="0" fontId="13" fillId="5" borderId="9" xfId="0" applyFont="1" applyFill="1" applyBorder="1"/>
    <xf numFmtId="0" fontId="13" fillId="5" borderId="10" xfId="0" applyFont="1" applyFill="1" applyBorder="1"/>
    <xf numFmtId="0" fontId="30" fillId="5" borderId="8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textRotation="90" wrapText="1"/>
    </xf>
    <xf numFmtId="0" fontId="32" fillId="0" borderId="16" xfId="0" applyFont="1" applyBorder="1" applyAlignment="1">
      <alignment horizontal="center" vertical="center" textRotation="90" wrapText="1"/>
    </xf>
    <xf numFmtId="0" fontId="31" fillId="5" borderId="8" xfId="0" applyFont="1" applyFill="1" applyBorder="1" applyAlignment="1">
      <alignment horizontal="center" vertical="top" wrapText="1"/>
    </xf>
    <xf numFmtId="0" fontId="31" fillId="5" borderId="9" xfId="0" applyFont="1" applyFill="1" applyBorder="1"/>
    <xf numFmtId="0" fontId="31" fillId="5" borderId="10" xfId="0" applyFont="1" applyFill="1" applyBorder="1"/>
    <xf numFmtId="0" fontId="31" fillId="5" borderId="28" xfId="0" applyFont="1" applyFill="1" applyBorder="1" applyAlignment="1">
      <alignment horizontal="center" vertical="top" wrapText="1"/>
    </xf>
    <xf numFmtId="0" fontId="31" fillId="5" borderId="19" xfId="0" applyFont="1" applyFill="1" applyBorder="1" applyAlignment="1">
      <alignment horizontal="center" vertical="top" wrapText="1"/>
    </xf>
    <xf numFmtId="0" fontId="31" fillId="5" borderId="29" xfId="0" applyFont="1" applyFill="1" applyBorder="1" applyAlignment="1">
      <alignment horizontal="center" vertical="top" wrapText="1"/>
    </xf>
    <xf numFmtId="0" fontId="31" fillId="5" borderId="23" xfId="0" applyFont="1" applyFill="1" applyBorder="1" applyAlignment="1">
      <alignment horizontal="center" vertical="top" wrapText="1"/>
    </xf>
    <xf numFmtId="0" fontId="31" fillId="5" borderId="15" xfId="0" applyFont="1" applyFill="1" applyBorder="1" applyAlignment="1">
      <alignment horizontal="center" vertical="top" wrapText="1"/>
    </xf>
    <xf numFmtId="0" fontId="31" fillId="5" borderId="33" xfId="0" applyFont="1" applyFill="1" applyBorder="1" applyAlignment="1">
      <alignment horizontal="center" vertical="top" wrapText="1"/>
    </xf>
    <xf numFmtId="0" fontId="31" fillId="5" borderId="7" xfId="0" applyFont="1" applyFill="1" applyBorder="1" applyAlignment="1">
      <alignment textRotation="90" wrapText="1"/>
    </xf>
    <xf numFmtId="0" fontId="31" fillId="5" borderId="16" xfId="0" applyFont="1" applyFill="1" applyBorder="1" applyAlignment="1">
      <alignment textRotation="90" wrapText="1"/>
    </xf>
    <xf numFmtId="0" fontId="30" fillId="5" borderId="7" xfId="0" applyFont="1" applyFill="1" applyBorder="1" applyAlignment="1">
      <alignment textRotation="90" wrapText="1"/>
    </xf>
    <xf numFmtId="0" fontId="30" fillId="5" borderId="16" xfId="0" applyFont="1" applyFill="1" applyBorder="1" applyAlignment="1">
      <alignment textRotation="90" wrapText="1"/>
    </xf>
    <xf numFmtId="0" fontId="4" fillId="0" borderId="18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3">
    <cellStyle name="Dobre" xfId="1" builtinId="26"/>
    <cellStyle name="Normalny" xfId="0" builtinId="0"/>
    <cellStyle name="Złe" xfId="2" builtinId="27"/>
  </cellStyles>
  <dxfs count="0"/>
  <tableStyles count="0" defaultTableStyle="TableStyleMedium9" defaultPivotStyle="PivotStyleLight16"/>
  <colors>
    <mruColors>
      <color rgb="FF0066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9"/>
  <sheetViews>
    <sheetView tabSelected="1" workbookViewId="0">
      <pane xSplit="7" ySplit="4" topLeftCell="L5" activePane="bottomRight" state="frozen"/>
      <selection pane="topRight" activeCell="N1" sqref="N1"/>
      <selection pane="bottomLeft" activeCell="A8" sqref="A8"/>
      <selection pane="bottomRight" activeCell="N65" sqref="N65"/>
    </sheetView>
  </sheetViews>
  <sheetFormatPr defaultRowHeight="12.75"/>
  <cols>
    <col min="1" max="1" width="2.5" style="2" customWidth="1"/>
    <col min="2" max="2" width="17.5" style="1" customWidth="1"/>
    <col min="3" max="3" width="7.625" style="15" customWidth="1"/>
    <col min="4" max="4" width="4.5" style="3" customWidth="1"/>
    <col min="5" max="6" width="3.125" style="4" customWidth="1"/>
    <col min="7" max="7" width="3.125" style="16" customWidth="1"/>
    <col min="8" max="8" width="3.125" style="51" hidden="1" customWidth="1"/>
    <col min="9" max="11" width="3.125" style="52" hidden="1" customWidth="1"/>
    <col min="12" max="12" width="3.125" style="3" customWidth="1"/>
    <col min="13" max="15" width="3.125" style="4" customWidth="1"/>
    <col min="16" max="16" width="3.125" style="3" customWidth="1"/>
    <col min="17" max="19" width="3.125" style="4" customWidth="1"/>
    <col min="20" max="20" width="3.125" style="3" customWidth="1"/>
    <col min="21" max="23" width="3.125" style="4" customWidth="1"/>
    <col min="24" max="24" width="3.125" style="3" customWidth="1"/>
    <col min="25" max="31" width="3.125" style="4" customWidth="1"/>
    <col min="32" max="32" width="11.125" style="1" customWidth="1"/>
    <col min="33" max="33" width="9.875" style="1" customWidth="1"/>
    <col min="34" max="34" width="9.875" style="1" bestFit="1" customWidth="1"/>
    <col min="35" max="16384" width="9" style="1"/>
  </cols>
  <sheetData>
    <row r="1" spans="1:35" s="5" customFormat="1" ht="12" customHeight="1" thickBot="1">
      <c r="A1" s="7"/>
      <c r="B1" s="160" t="s">
        <v>0</v>
      </c>
      <c r="C1" s="145" t="s">
        <v>13</v>
      </c>
      <c r="D1" s="163" t="s">
        <v>1</v>
      </c>
      <c r="E1" s="164"/>
      <c r="F1" s="164"/>
      <c r="G1" s="165"/>
      <c r="H1" s="148">
        <v>2012</v>
      </c>
      <c r="I1" s="149"/>
      <c r="J1" s="149"/>
      <c r="K1" s="150"/>
      <c r="L1" s="132">
        <v>2013</v>
      </c>
      <c r="M1" s="133"/>
      <c r="N1" s="133"/>
      <c r="O1" s="134"/>
      <c r="P1" s="132">
        <v>2014</v>
      </c>
      <c r="Q1" s="133"/>
      <c r="R1" s="133"/>
      <c r="S1" s="134"/>
      <c r="T1" s="132">
        <v>2015</v>
      </c>
      <c r="U1" s="133"/>
      <c r="V1" s="133"/>
      <c r="W1" s="134"/>
      <c r="X1" s="132">
        <v>2016</v>
      </c>
      <c r="Y1" s="133"/>
      <c r="Z1" s="133"/>
      <c r="AA1" s="134"/>
      <c r="AB1" s="132">
        <v>2017</v>
      </c>
      <c r="AC1" s="133"/>
      <c r="AD1" s="133"/>
      <c r="AE1" s="134"/>
    </row>
    <row r="2" spans="1:35" s="6" customFormat="1" ht="30" customHeight="1">
      <c r="A2" s="8"/>
      <c r="B2" s="161"/>
      <c r="C2" s="146"/>
      <c r="D2" s="135" t="s">
        <v>2</v>
      </c>
      <c r="E2" s="137" t="s">
        <v>3</v>
      </c>
      <c r="F2" s="137" t="s">
        <v>11</v>
      </c>
      <c r="G2" s="137" t="s">
        <v>32</v>
      </c>
      <c r="H2" s="141" t="s">
        <v>1</v>
      </c>
      <c r="I2" s="139" t="s">
        <v>3</v>
      </c>
      <c r="J2" s="139" t="s">
        <v>11</v>
      </c>
      <c r="K2" s="139" t="s">
        <v>32</v>
      </c>
      <c r="L2" s="135" t="s">
        <v>1</v>
      </c>
      <c r="M2" s="137" t="s">
        <v>3</v>
      </c>
      <c r="N2" s="137" t="s">
        <v>11</v>
      </c>
      <c r="O2" s="137" t="s">
        <v>32</v>
      </c>
      <c r="P2" s="135" t="s">
        <v>1</v>
      </c>
      <c r="Q2" s="137" t="s">
        <v>3</v>
      </c>
      <c r="R2" s="137" t="s">
        <v>11</v>
      </c>
      <c r="S2" s="137" t="s">
        <v>32</v>
      </c>
      <c r="T2" s="135" t="s">
        <v>1</v>
      </c>
      <c r="U2" s="137" t="s">
        <v>3</v>
      </c>
      <c r="V2" s="137" t="s">
        <v>11</v>
      </c>
      <c r="W2" s="137" t="s">
        <v>32</v>
      </c>
      <c r="X2" s="135" t="s">
        <v>1</v>
      </c>
      <c r="Y2" s="137" t="s">
        <v>3</v>
      </c>
      <c r="Z2" s="137" t="s">
        <v>11</v>
      </c>
      <c r="AA2" s="137" t="s">
        <v>32</v>
      </c>
      <c r="AB2" s="135" t="s">
        <v>1</v>
      </c>
      <c r="AC2" s="137" t="s">
        <v>3</v>
      </c>
      <c r="AD2" s="137" t="s">
        <v>11</v>
      </c>
      <c r="AE2" s="137" t="s">
        <v>32</v>
      </c>
    </row>
    <row r="3" spans="1:35" s="6" customFormat="1" ht="45" customHeight="1" thickBot="1">
      <c r="A3" s="9"/>
      <c r="B3" s="162"/>
      <c r="C3" s="147"/>
      <c r="D3" s="136"/>
      <c r="E3" s="138"/>
      <c r="F3" s="138"/>
      <c r="G3" s="138"/>
      <c r="H3" s="142"/>
      <c r="I3" s="140"/>
      <c r="J3" s="140"/>
      <c r="K3" s="140"/>
      <c r="L3" s="136"/>
      <c r="M3" s="138"/>
      <c r="N3" s="138"/>
      <c r="O3" s="138"/>
      <c r="P3" s="136"/>
      <c r="Q3" s="138"/>
      <c r="R3" s="138"/>
      <c r="S3" s="138"/>
      <c r="T3" s="136"/>
      <c r="U3" s="138"/>
      <c r="V3" s="138"/>
      <c r="W3" s="138"/>
      <c r="X3" s="136"/>
      <c r="Y3" s="138"/>
      <c r="Z3" s="138"/>
      <c r="AA3" s="138"/>
      <c r="AB3" s="136"/>
      <c r="AC3" s="138"/>
      <c r="AD3" s="138"/>
      <c r="AE3" s="138"/>
    </row>
    <row r="4" spans="1:35" s="12" customFormat="1" ht="72" customHeight="1" thickTop="1" thickBot="1">
      <c r="A4" s="11" t="s">
        <v>14</v>
      </c>
      <c r="B4" s="143" t="s">
        <v>6</v>
      </c>
      <c r="C4" s="144"/>
      <c r="D4" s="32">
        <f t="shared" ref="D4:AE4" si="0">SUM(D6:D69)</f>
        <v>199688769</v>
      </c>
      <c r="E4" s="17">
        <f t="shared" si="0"/>
        <v>79875796</v>
      </c>
      <c r="F4" s="33">
        <f t="shared" si="0"/>
        <v>22309497</v>
      </c>
      <c r="G4" s="34">
        <f t="shared" si="0"/>
        <v>79403476</v>
      </c>
      <c r="H4" s="47">
        <f t="shared" si="0"/>
        <v>25268909</v>
      </c>
      <c r="I4" s="48">
        <f t="shared" si="0"/>
        <v>16844293</v>
      </c>
      <c r="J4" s="49">
        <f t="shared" si="0"/>
        <v>3441100</v>
      </c>
      <c r="K4" s="50">
        <f t="shared" si="0"/>
        <v>4983516</v>
      </c>
      <c r="L4" s="32">
        <f t="shared" si="0"/>
        <v>27018769</v>
      </c>
      <c r="M4" s="17">
        <f t="shared" si="0"/>
        <v>17910796</v>
      </c>
      <c r="N4" s="33">
        <f t="shared" si="0"/>
        <v>3854497</v>
      </c>
      <c r="O4" s="35">
        <f t="shared" si="0"/>
        <v>5253476</v>
      </c>
      <c r="P4" s="32">
        <f t="shared" si="0"/>
        <v>40830000</v>
      </c>
      <c r="Q4" s="17">
        <f t="shared" si="0"/>
        <v>18480000</v>
      </c>
      <c r="R4" s="33">
        <f t="shared" si="0"/>
        <v>6800000</v>
      </c>
      <c r="S4" s="35">
        <f t="shared" si="0"/>
        <v>15550000</v>
      </c>
      <c r="T4" s="32">
        <f t="shared" si="0"/>
        <v>48820000</v>
      </c>
      <c r="U4" s="17">
        <f t="shared" si="0"/>
        <v>17495000</v>
      </c>
      <c r="V4" s="33">
        <f t="shared" si="0"/>
        <v>4475000</v>
      </c>
      <c r="W4" s="35">
        <f t="shared" si="0"/>
        <v>26850000</v>
      </c>
      <c r="X4" s="32">
        <f t="shared" si="0"/>
        <v>44620000</v>
      </c>
      <c r="Y4" s="17">
        <f t="shared" si="0"/>
        <v>15240000</v>
      </c>
      <c r="Z4" s="33">
        <f t="shared" si="0"/>
        <v>5130000</v>
      </c>
      <c r="AA4" s="36">
        <f t="shared" si="0"/>
        <v>24250000</v>
      </c>
      <c r="AB4" s="32">
        <f t="shared" si="0"/>
        <v>40900000</v>
      </c>
      <c r="AC4" s="17">
        <f t="shared" si="0"/>
        <v>13250000</v>
      </c>
      <c r="AD4" s="33">
        <f t="shared" si="0"/>
        <v>3650000</v>
      </c>
      <c r="AE4" s="36">
        <f t="shared" si="0"/>
        <v>24000000</v>
      </c>
    </row>
    <row r="5" spans="1:35" s="13" customFormat="1" ht="24" customHeight="1" thickBot="1">
      <c r="A5" s="14"/>
      <c r="B5" s="154" t="s">
        <v>26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6"/>
    </row>
    <row r="6" spans="1:35" s="55" customFormat="1" ht="50.1" customHeight="1">
      <c r="A6" s="18">
        <v>1</v>
      </c>
      <c r="B6" s="80" t="s">
        <v>37</v>
      </c>
      <c r="C6" s="104" t="s">
        <v>15</v>
      </c>
      <c r="D6" s="44">
        <f t="shared" ref="D6:D10" si="1">L6+P6+T6+X6+AB6</f>
        <v>150000</v>
      </c>
      <c r="E6" s="45">
        <f t="shared" ref="E6:E10" si="2">M6+Q6+U6+Y6+AC6</f>
        <v>75000</v>
      </c>
      <c r="F6" s="46">
        <f t="shared" ref="F6:F10" si="3">N6+R6+V6+Z6+AD6</f>
        <v>75000</v>
      </c>
      <c r="G6" s="30">
        <f t="shared" ref="G6:G10" si="4">O6+S6+W6+AA6+AE6</f>
        <v>0</v>
      </c>
      <c r="H6" s="81">
        <f>I6+J6+K6</f>
        <v>800000</v>
      </c>
      <c r="I6" s="82">
        <v>600000</v>
      </c>
      <c r="J6" s="83">
        <v>200000</v>
      </c>
      <c r="K6" s="84">
        <v>0</v>
      </c>
      <c r="L6" s="81">
        <f>M6+N6+O6</f>
        <v>150000</v>
      </c>
      <c r="M6" s="82">
        <v>75000</v>
      </c>
      <c r="N6" s="83">
        <v>75000</v>
      </c>
      <c r="O6" s="85">
        <v>0</v>
      </c>
      <c r="P6" s="86"/>
      <c r="Q6" s="82"/>
      <c r="R6" s="83"/>
      <c r="S6" s="85"/>
      <c r="T6" s="86"/>
      <c r="U6" s="82"/>
      <c r="V6" s="83"/>
      <c r="W6" s="85"/>
      <c r="X6" s="86"/>
      <c r="Y6" s="82"/>
      <c r="Z6" s="83"/>
      <c r="AA6" s="84"/>
      <c r="AB6" s="86"/>
      <c r="AC6" s="82"/>
      <c r="AD6" s="83"/>
      <c r="AE6" s="84"/>
      <c r="AF6" s="87"/>
      <c r="AG6" s="88"/>
    </row>
    <row r="7" spans="1:35" s="55" customFormat="1" ht="50.1" customHeight="1">
      <c r="A7" s="18">
        <v>2</v>
      </c>
      <c r="B7" s="29" t="s">
        <v>19</v>
      </c>
      <c r="C7" s="105" t="s">
        <v>16</v>
      </c>
      <c r="D7" s="44">
        <f>L7+P7+T7+X7+AB7</f>
        <v>600000</v>
      </c>
      <c r="E7" s="45">
        <f t="shared" si="2"/>
        <v>300000</v>
      </c>
      <c r="F7" s="46">
        <f t="shared" si="3"/>
        <v>300000</v>
      </c>
      <c r="G7" s="30">
        <f t="shared" si="4"/>
        <v>0</v>
      </c>
      <c r="H7" s="31">
        <f t="shared" ref="H7:H8" si="5">I7+J7+K7</f>
        <v>600000</v>
      </c>
      <c r="I7" s="23">
        <v>300000</v>
      </c>
      <c r="J7" s="24">
        <v>300000</v>
      </c>
      <c r="K7" s="27">
        <v>0</v>
      </c>
      <c r="L7" s="31">
        <f t="shared" ref="L7" si="6">M7+N7+O7</f>
        <v>0</v>
      </c>
      <c r="M7" s="23">
        <v>0</v>
      </c>
      <c r="N7" s="24">
        <v>0</v>
      </c>
      <c r="O7" s="42">
        <v>0</v>
      </c>
      <c r="P7" s="31">
        <f t="shared" ref="P7" si="7">Q7+R7+S7</f>
        <v>600000</v>
      </c>
      <c r="Q7" s="23">
        <v>300000</v>
      </c>
      <c r="R7" s="24">
        <v>300000</v>
      </c>
      <c r="S7" s="25">
        <v>0</v>
      </c>
      <c r="T7" s="26"/>
      <c r="U7" s="23"/>
      <c r="V7" s="24"/>
      <c r="W7" s="25"/>
      <c r="X7" s="26"/>
      <c r="Y7" s="23"/>
      <c r="Z7" s="24"/>
      <c r="AA7" s="27"/>
      <c r="AB7" s="44"/>
      <c r="AC7" s="45"/>
      <c r="AD7" s="46"/>
      <c r="AE7" s="42"/>
      <c r="AF7" s="89"/>
      <c r="AG7" s="88"/>
    </row>
    <row r="8" spans="1:35" s="55" customFormat="1" ht="50.1" customHeight="1">
      <c r="A8" s="18">
        <v>3</v>
      </c>
      <c r="B8" s="29" t="s">
        <v>38</v>
      </c>
      <c r="C8" s="105" t="s">
        <v>15</v>
      </c>
      <c r="D8" s="44">
        <f t="shared" si="1"/>
        <v>130000</v>
      </c>
      <c r="E8" s="45">
        <f t="shared" si="2"/>
        <v>65000</v>
      </c>
      <c r="F8" s="46">
        <f t="shared" si="3"/>
        <v>65000</v>
      </c>
      <c r="G8" s="30">
        <f t="shared" si="4"/>
        <v>0</v>
      </c>
      <c r="H8" s="31">
        <f t="shared" si="5"/>
        <v>20000</v>
      </c>
      <c r="I8" s="23">
        <v>20000</v>
      </c>
      <c r="J8" s="24">
        <v>0</v>
      </c>
      <c r="K8" s="27">
        <v>0</v>
      </c>
      <c r="L8" s="31">
        <f t="shared" ref="L8:L12" si="8">M8+N8+O8</f>
        <v>130000</v>
      </c>
      <c r="M8" s="23">
        <v>65000</v>
      </c>
      <c r="N8" s="24">
        <v>65000</v>
      </c>
      <c r="O8" s="25">
        <v>0</v>
      </c>
      <c r="P8" s="26"/>
      <c r="Q8" s="23"/>
      <c r="R8" s="24"/>
      <c r="S8" s="25"/>
      <c r="T8" s="26"/>
      <c r="U8" s="23"/>
      <c r="V8" s="24"/>
      <c r="W8" s="25"/>
      <c r="X8" s="26"/>
      <c r="Y8" s="23"/>
      <c r="Z8" s="24"/>
      <c r="AA8" s="27"/>
      <c r="AB8" s="44"/>
      <c r="AC8" s="45"/>
      <c r="AD8" s="46"/>
      <c r="AE8" s="42"/>
      <c r="AF8" s="89"/>
      <c r="AG8" s="88"/>
    </row>
    <row r="9" spans="1:35" s="55" customFormat="1" ht="50.1" customHeight="1">
      <c r="A9" s="18">
        <v>4</v>
      </c>
      <c r="B9" s="29" t="s">
        <v>39</v>
      </c>
      <c r="C9" s="105" t="s">
        <v>15</v>
      </c>
      <c r="D9" s="44">
        <f t="shared" si="1"/>
        <v>650000</v>
      </c>
      <c r="E9" s="45">
        <f t="shared" si="2"/>
        <v>350000</v>
      </c>
      <c r="F9" s="46">
        <f t="shared" si="3"/>
        <v>300000</v>
      </c>
      <c r="G9" s="30">
        <f t="shared" si="4"/>
        <v>0</v>
      </c>
      <c r="H9" s="31"/>
      <c r="I9" s="23"/>
      <c r="J9" s="24"/>
      <c r="K9" s="27"/>
      <c r="L9" s="31">
        <f t="shared" si="8"/>
        <v>50000</v>
      </c>
      <c r="M9" s="23">
        <v>50000</v>
      </c>
      <c r="N9" s="24"/>
      <c r="O9" s="25">
        <v>0</v>
      </c>
      <c r="P9" s="26">
        <f t="shared" ref="P9:P12" si="9">Q9+R9+S9</f>
        <v>300000</v>
      </c>
      <c r="Q9" s="23">
        <v>150000</v>
      </c>
      <c r="R9" s="24">
        <v>150000</v>
      </c>
      <c r="S9" s="25">
        <v>0</v>
      </c>
      <c r="T9" s="26">
        <f t="shared" ref="T9" si="10">U9+V9+W9</f>
        <v>300000</v>
      </c>
      <c r="U9" s="23">
        <v>150000</v>
      </c>
      <c r="V9" s="24">
        <v>150000</v>
      </c>
      <c r="W9" s="25">
        <v>0</v>
      </c>
      <c r="X9" s="26"/>
      <c r="Y9" s="23"/>
      <c r="Z9" s="24"/>
      <c r="AA9" s="27"/>
      <c r="AB9" s="44"/>
      <c r="AC9" s="45"/>
      <c r="AD9" s="46"/>
      <c r="AE9" s="42"/>
      <c r="AF9" s="89"/>
      <c r="AG9" s="88"/>
    </row>
    <row r="10" spans="1:35" s="55" customFormat="1" ht="50.1" customHeight="1">
      <c r="A10" s="18">
        <v>5</v>
      </c>
      <c r="B10" s="29" t="s">
        <v>78</v>
      </c>
      <c r="C10" s="105" t="s">
        <v>15</v>
      </c>
      <c r="D10" s="44">
        <f t="shared" si="1"/>
        <v>600000</v>
      </c>
      <c r="E10" s="45">
        <f t="shared" si="2"/>
        <v>300000</v>
      </c>
      <c r="F10" s="46">
        <f t="shared" si="3"/>
        <v>300000</v>
      </c>
      <c r="G10" s="30">
        <f t="shared" si="4"/>
        <v>0</v>
      </c>
      <c r="H10" s="26">
        <f>I10+J10+K10</f>
        <v>0</v>
      </c>
      <c r="I10" s="23">
        <v>0</v>
      </c>
      <c r="J10" s="24">
        <v>0</v>
      </c>
      <c r="K10" s="27">
        <v>0</v>
      </c>
      <c r="L10" s="31">
        <f t="shared" si="8"/>
        <v>200000</v>
      </c>
      <c r="M10" s="23">
        <v>100000</v>
      </c>
      <c r="N10" s="24">
        <v>100000</v>
      </c>
      <c r="O10" s="42">
        <v>0</v>
      </c>
      <c r="P10" s="31">
        <f t="shared" si="9"/>
        <v>400000</v>
      </c>
      <c r="Q10" s="23">
        <v>200000</v>
      </c>
      <c r="R10" s="24">
        <v>200000</v>
      </c>
      <c r="S10" s="42">
        <v>0</v>
      </c>
      <c r="T10" s="31"/>
      <c r="U10" s="23"/>
      <c r="V10" s="24"/>
      <c r="W10" s="25"/>
      <c r="X10" s="26"/>
      <c r="Y10" s="23"/>
      <c r="Z10" s="24"/>
      <c r="AA10" s="27"/>
      <c r="AB10" s="44"/>
      <c r="AC10" s="45"/>
      <c r="AD10" s="46"/>
      <c r="AE10" s="42"/>
    </row>
    <row r="11" spans="1:35" s="55" customFormat="1" ht="50.1" customHeight="1">
      <c r="A11" s="18">
        <v>6</v>
      </c>
      <c r="B11" s="29" t="s">
        <v>74</v>
      </c>
      <c r="C11" s="105" t="s">
        <v>15</v>
      </c>
      <c r="D11" s="44">
        <f t="shared" ref="D11" si="11">L11+P11+T11+X11+AB11</f>
        <v>650000</v>
      </c>
      <c r="E11" s="45">
        <f t="shared" ref="E11" si="12">M11+Q11+U11+Y11+AC11</f>
        <v>325000</v>
      </c>
      <c r="F11" s="46">
        <f t="shared" ref="F11" si="13">N11+R11+V11+Z11+AD11</f>
        <v>325000</v>
      </c>
      <c r="G11" s="30">
        <f t="shared" ref="G11" si="14">O11+S11+W11+AA11+AE11</f>
        <v>0</v>
      </c>
      <c r="H11" s="26">
        <f>I11+J11+K11</f>
        <v>0</v>
      </c>
      <c r="I11" s="23">
        <v>0</v>
      </c>
      <c r="J11" s="24">
        <v>0</v>
      </c>
      <c r="K11" s="27">
        <v>0</v>
      </c>
      <c r="L11" s="31">
        <f t="shared" ref="L11" si="15">M11+N11+O11</f>
        <v>0</v>
      </c>
      <c r="M11" s="23">
        <v>0</v>
      </c>
      <c r="N11" s="24">
        <v>0</v>
      </c>
      <c r="O11" s="42">
        <v>0</v>
      </c>
      <c r="P11" s="31">
        <f t="shared" si="9"/>
        <v>0</v>
      </c>
      <c r="Q11" s="23">
        <v>0</v>
      </c>
      <c r="R11" s="24">
        <v>0</v>
      </c>
      <c r="S11" s="42">
        <v>0</v>
      </c>
      <c r="T11" s="31">
        <f>U11+V11+W11</f>
        <v>650000</v>
      </c>
      <c r="U11" s="23">
        <v>325000</v>
      </c>
      <c r="V11" s="24">
        <v>325000</v>
      </c>
      <c r="W11" s="42">
        <v>0</v>
      </c>
      <c r="X11" s="31"/>
      <c r="Y11" s="23"/>
      <c r="Z11" s="24"/>
      <c r="AA11" s="25"/>
      <c r="AB11" s="44"/>
      <c r="AC11" s="45"/>
      <c r="AD11" s="46"/>
      <c r="AE11" s="42"/>
    </row>
    <row r="12" spans="1:35" s="55" customFormat="1" ht="50.1" customHeight="1" thickBot="1">
      <c r="A12" s="18">
        <v>7</v>
      </c>
      <c r="B12" s="29" t="s">
        <v>40</v>
      </c>
      <c r="C12" s="105" t="s">
        <v>15</v>
      </c>
      <c r="D12" s="44">
        <f>L12+P12+T12+X12+AB12</f>
        <v>200000</v>
      </c>
      <c r="E12" s="45">
        <f>M12+Q12+U12+Y12+AC12</f>
        <v>100000</v>
      </c>
      <c r="F12" s="46">
        <f>N12+R12+V12+Z12+AD12</f>
        <v>100000</v>
      </c>
      <c r="G12" s="30">
        <f>O12+S12+W12+AA12+AE12</f>
        <v>0</v>
      </c>
      <c r="H12" s="26">
        <f>I12+J12+K12</f>
        <v>0</v>
      </c>
      <c r="I12" s="23">
        <v>0</v>
      </c>
      <c r="J12" s="24">
        <v>0</v>
      </c>
      <c r="K12" s="27">
        <v>0</v>
      </c>
      <c r="L12" s="31">
        <f t="shared" si="8"/>
        <v>200000</v>
      </c>
      <c r="M12" s="23">
        <v>100000</v>
      </c>
      <c r="N12" s="24">
        <v>100000</v>
      </c>
      <c r="O12" s="25">
        <v>0</v>
      </c>
      <c r="P12" s="26">
        <f t="shared" si="9"/>
        <v>0</v>
      </c>
      <c r="Q12" s="23">
        <v>0</v>
      </c>
      <c r="R12" s="24">
        <v>0</v>
      </c>
      <c r="S12" s="25">
        <v>0</v>
      </c>
      <c r="T12" s="26"/>
      <c r="U12" s="23"/>
      <c r="V12" s="24"/>
      <c r="W12" s="25"/>
      <c r="X12" s="26"/>
      <c r="Y12" s="23"/>
      <c r="Z12" s="24"/>
      <c r="AA12" s="27"/>
      <c r="AB12" s="44"/>
      <c r="AC12" s="45"/>
      <c r="AD12" s="46"/>
      <c r="AE12" s="42"/>
    </row>
    <row r="13" spans="1:35" s="55" customFormat="1" ht="24" customHeight="1" thickBot="1">
      <c r="A13" s="10"/>
      <c r="B13" s="157" t="s">
        <v>30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9"/>
    </row>
    <row r="14" spans="1:35" s="55" customFormat="1" ht="50.1" customHeight="1">
      <c r="A14" s="18">
        <v>8</v>
      </c>
      <c r="B14" s="90" t="s">
        <v>41</v>
      </c>
      <c r="C14" s="105" t="s">
        <v>15</v>
      </c>
      <c r="D14" s="22">
        <f t="shared" ref="D14:D37" si="16">L14+P14+T14+X14+AB14</f>
        <v>600000</v>
      </c>
      <c r="E14" s="37">
        <f t="shared" ref="E14:E37" si="17">M14+Q14+U14+Y14+AC14</f>
        <v>400000</v>
      </c>
      <c r="F14" s="38">
        <f t="shared" ref="F14:F37" si="18">N14+R14+V14+Z14+AD14</f>
        <v>200000</v>
      </c>
      <c r="G14" s="56">
        <f t="shared" ref="G14:G37" si="19">O14+S14+W14+AA14+AE14</f>
        <v>0</v>
      </c>
      <c r="H14" s="31">
        <f t="shared" ref="H14:H22" si="20">I14+J14+K14</f>
        <v>50000</v>
      </c>
      <c r="I14" s="23">
        <v>50000</v>
      </c>
      <c r="J14" s="24">
        <v>0</v>
      </c>
      <c r="K14" s="25">
        <v>0</v>
      </c>
      <c r="L14" s="26">
        <f>SUM(M14:O14)</f>
        <v>300000</v>
      </c>
      <c r="M14" s="23">
        <v>200000</v>
      </c>
      <c r="N14" s="24">
        <v>100000</v>
      </c>
      <c r="O14" s="25">
        <v>0</v>
      </c>
      <c r="P14" s="26">
        <f>SUM(Q14:S14)</f>
        <v>300000</v>
      </c>
      <c r="Q14" s="23">
        <v>200000</v>
      </c>
      <c r="R14" s="24">
        <v>100000</v>
      </c>
      <c r="S14" s="25">
        <v>0</v>
      </c>
      <c r="T14" s="26"/>
      <c r="U14" s="23"/>
      <c r="V14" s="24"/>
      <c r="W14" s="25"/>
      <c r="X14" s="26"/>
      <c r="Y14" s="23"/>
      <c r="Z14" s="24"/>
      <c r="AA14" s="27"/>
      <c r="AB14" s="86"/>
      <c r="AC14" s="82"/>
      <c r="AD14" s="83"/>
      <c r="AE14" s="84"/>
    </row>
    <row r="15" spans="1:35" s="55" customFormat="1" ht="50.1" customHeight="1">
      <c r="A15" s="18">
        <v>9</v>
      </c>
      <c r="B15" s="29" t="s">
        <v>42</v>
      </c>
      <c r="C15" s="105" t="s">
        <v>15</v>
      </c>
      <c r="D15" s="22">
        <f t="shared" si="16"/>
        <v>3280000</v>
      </c>
      <c r="E15" s="37">
        <f t="shared" si="17"/>
        <v>2290000</v>
      </c>
      <c r="F15" s="38">
        <f t="shared" si="18"/>
        <v>990000</v>
      </c>
      <c r="G15" s="56">
        <f t="shared" si="19"/>
        <v>0</v>
      </c>
      <c r="H15" s="31">
        <f t="shared" si="20"/>
        <v>700000</v>
      </c>
      <c r="I15" s="23">
        <v>490000</v>
      </c>
      <c r="J15" s="24">
        <v>210000</v>
      </c>
      <c r="K15" s="25">
        <v>0</v>
      </c>
      <c r="L15" s="26">
        <f>M15+N15+O15</f>
        <v>3280000</v>
      </c>
      <c r="M15" s="23">
        <v>2290000</v>
      </c>
      <c r="N15" s="24">
        <v>990000</v>
      </c>
      <c r="O15" s="25">
        <v>0</v>
      </c>
      <c r="P15" s="26">
        <f t="shared" ref="P15" si="21">Q15+R15+S15</f>
        <v>0</v>
      </c>
      <c r="Q15" s="23">
        <v>0</v>
      </c>
      <c r="R15" s="24">
        <v>0</v>
      </c>
      <c r="S15" s="25">
        <v>0</v>
      </c>
      <c r="T15" s="26"/>
      <c r="U15" s="23"/>
      <c r="V15" s="24"/>
      <c r="W15" s="25"/>
      <c r="X15" s="26"/>
      <c r="Y15" s="23"/>
      <c r="Z15" s="24"/>
      <c r="AA15" s="27"/>
      <c r="AB15" s="44"/>
      <c r="AC15" s="45"/>
      <c r="AD15" s="46"/>
      <c r="AE15" s="42"/>
      <c r="AF15" s="91"/>
      <c r="AG15" s="92"/>
      <c r="AH15" s="92"/>
      <c r="AI15" s="92"/>
    </row>
    <row r="16" spans="1:35" s="55" customFormat="1" ht="55.5" customHeight="1">
      <c r="A16" s="18">
        <v>10</v>
      </c>
      <c r="B16" s="29" t="s">
        <v>20</v>
      </c>
      <c r="C16" s="105" t="s">
        <v>15</v>
      </c>
      <c r="D16" s="22">
        <f t="shared" si="16"/>
        <v>10050000</v>
      </c>
      <c r="E16" s="37">
        <f t="shared" si="17"/>
        <v>4200000</v>
      </c>
      <c r="F16" s="38">
        <f t="shared" si="18"/>
        <v>1850000</v>
      </c>
      <c r="G16" s="56">
        <f t="shared" si="19"/>
        <v>4000000</v>
      </c>
      <c r="H16" s="31">
        <f t="shared" si="20"/>
        <v>1500000</v>
      </c>
      <c r="I16" s="23">
        <v>1000000</v>
      </c>
      <c r="J16" s="24">
        <v>500000</v>
      </c>
      <c r="K16" s="25">
        <v>0</v>
      </c>
      <c r="L16" s="26">
        <f>M16+N16+O16</f>
        <v>1500000</v>
      </c>
      <c r="M16" s="23">
        <v>1100000</v>
      </c>
      <c r="N16" s="24">
        <v>400000</v>
      </c>
      <c r="O16" s="25">
        <v>0</v>
      </c>
      <c r="P16" s="26">
        <f t="shared" ref="P16" si="22">Q16+R16+S16</f>
        <v>3000000</v>
      </c>
      <c r="Q16" s="23">
        <v>2050000</v>
      </c>
      <c r="R16" s="24">
        <v>950000</v>
      </c>
      <c r="S16" s="25">
        <v>0</v>
      </c>
      <c r="T16" s="26">
        <f t="shared" ref="T16" si="23">U16+V16+W16</f>
        <v>50000</v>
      </c>
      <c r="U16" s="23">
        <v>50000</v>
      </c>
      <c r="V16" s="24">
        <v>0</v>
      </c>
      <c r="W16" s="25">
        <v>0</v>
      </c>
      <c r="X16" s="26">
        <f t="shared" ref="X16" si="24">Y16+Z16+AA16</f>
        <v>2750000</v>
      </c>
      <c r="Y16" s="23">
        <v>500000</v>
      </c>
      <c r="Z16" s="24">
        <v>250000</v>
      </c>
      <c r="AA16" s="25">
        <v>2000000</v>
      </c>
      <c r="AB16" s="26">
        <f t="shared" ref="AB16" si="25">AC16+AD16+AE16</f>
        <v>2750000</v>
      </c>
      <c r="AC16" s="23">
        <v>500000</v>
      </c>
      <c r="AD16" s="24">
        <v>250000</v>
      </c>
      <c r="AE16" s="42">
        <v>2000000</v>
      </c>
      <c r="AG16" s="59"/>
      <c r="AH16" s="60"/>
    </row>
    <row r="17" spans="1:34" s="55" customFormat="1" ht="66" customHeight="1">
      <c r="A17" s="18">
        <v>11</v>
      </c>
      <c r="B17" s="93" t="s">
        <v>34</v>
      </c>
      <c r="C17" s="105" t="s">
        <v>17</v>
      </c>
      <c r="D17" s="22">
        <f t="shared" si="16"/>
        <v>1020797</v>
      </c>
      <c r="E17" s="37">
        <f t="shared" si="17"/>
        <v>596300</v>
      </c>
      <c r="F17" s="38">
        <f t="shared" si="18"/>
        <v>424497</v>
      </c>
      <c r="G17" s="56">
        <f t="shared" si="19"/>
        <v>0</v>
      </c>
      <c r="H17" s="26">
        <f>SUM(I17:K17)</f>
        <v>1831100</v>
      </c>
      <c r="I17" s="23">
        <v>1400000</v>
      </c>
      <c r="J17" s="24">
        <v>431100</v>
      </c>
      <c r="K17" s="25">
        <v>0</v>
      </c>
      <c r="L17" s="26">
        <f>SUM(M17:O17)</f>
        <v>1020797</v>
      </c>
      <c r="M17" s="23">
        <v>596300</v>
      </c>
      <c r="N17" s="24">
        <v>424497</v>
      </c>
      <c r="O17" s="25">
        <v>0</v>
      </c>
      <c r="P17" s="26"/>
      <c r="Q17" s="23"/>
      <c r="R17" s="24"/>
      <c r="S17" s="28"/>
      <c r="T17" s="26"/>
      <c r="U17" s="23"/>
      <c r="V17" s="24"/>
      <c r="W17" s="28"/>
      <c r="X17" s="26"/>
      <c r="Y17" s="23"/>
      <c r="Z17" s="24"/>
      <c r="AA17" s="27"/>
      <c r="AB17" s="44"/>
      <c r="AC17" s="45"/>
      <c r="AD17" s="46"/>
      <c r="AE17" s="42"/>
      <c r="AH17" s="60"/>
    </row>
    <row r="18" spans="1:34" s="55" customFormat="1" ht="57" customHeight="1">
      <c r="A18" s="18">
        <v>12</v>
      </c>
      <c r="B18" s="43" t="s">
        <v>33</v>
      </c>
      <c r="C18" s="106" t="s">
        <v>79</v>
      </c>
      <c r="D18" s="22">
        <f t="shared" si="16"/>
        <v>10900000</v>
      </c>
      <c r="E18" s="37">
        <f t="shared" si="17"/>
        <v>4130000</v>
      </c>
      <c r="F18" s="38">
        <f t="shared" si="18"/>
        <v>1220000</v>
      </c>
      <c r="G18" s="56">
        <f t="shared" si="19"/>
        <v>5550000</v>
      </c>
      <c r="H18" s="77">
        <f t="shared" ref="H18" si="26">I18+J18+K18</f>
        <v>104000</v>
      </c>
      <c r="I18" s="74">
        <v>104000</v>
      </c>
      <c r="J18" s="75">
        <v>0</v>
      </c>
      <c r="K18" s="78">
        <v>0</v>
      </c>
      <c r="L18" s="94">
        <f>M18+N18+O18</f>
        <v>0</v>
      </c>
      <c r="M18" s="23">
        <v>0</v>
      </c>
      <c r="N18" s="24">
        <v>0</v>
      </c>
      <c r="O18" s="78">
        <v>0</v>
      </c>
      <c r="P18" s="73">
        <f t="shared" ref="P18:P19" si="27">Q18+R18+S18</f>
        <v>4450000</v>
      </c>
      <c r="Q18" s="74">
        <v>1700000</v>
      </c>
      <c r="R18" s="75">
        <v>500000</v>
      </c>
      <c r="S18" s="95">
        <v>2250000</v>
      </c>
      <c r="T18" s="73">
        <f>U18+V18+W18</f>
        <v>3000000</v>
      </c>
      <c r="U18" s="74">
        <v>750000</v>
      </c>
      <c r="V18" s="75">
        <v>0</v>
      </c>
      <c r="W18" s="95">
        <v>2250000</v>
      </c>
      <c r="X18" s="73">
        <f>Y18+Z18+AA18</f>
        <v>3450000</v>
      </c>
      <c r="Y18" s="74">
        <f>2400000-Z18</f>
        <v>1680000</v>
      </c>
      <c r="Z18" s="75">
        <f>2400000*0.3</f>
        <v>720000</v>
      </c>
      <c r="AA18" s="79">
        <v>1050000</v>
      </c>
      <c r="AB18" s="44"/>
      <c r="AC18" s="45"/>
      <c r="AD18" s="46"/>
      <c r="AE18" s="42"/>
      <c r="AG18" s="59"/>
      <c r="AH18" s="60"/>
    </row>
    <row r="19" spans="1:34" s="97" customFormat="1" ht="48.75">
      <c r="A19" s="18">
        <v>13</v>
      </c>
      <c r="B19" s="29" t="s">
        <v>35</v>
      </c>
      <c r="C19" s="107" t="s">
        <v>18</v>
      </c>
      <c r="D19" s="22">
        <f t="shared" si="16"/>
        <v>1050000</v>
      </c>
      <c r="E19" s="37">
        <f t="shared" si="17"/>
        <v>550000</v>
      </c>
      <c r="F19" s="38">
        <f t="shared" si="18"/>
        <v>500000</v>
      </c>
      <c r="G19" s="56">
        <f t="shared" si="19"/>
        <v>0</v>
      </c>
      <c r="H19" s="96"/>
      <c r="I19" s="45"/>
      <c r="J19" s="46"/>
      <c r="K19" s="42"/>
      <c r="L19" s="96">
        <v>0</v>
      </c>
      <c r="M19" s="45">
        <v>0</v>
      </c>
      <c r="N19" s="46">
        <v>0</v>
      </c>
      <c r="O19" s="42">
        <v>0</v>
      </c>
      <c r="P19" s="44">
        <f t="shared" si="27"/>
        <v>1050000</v>
      </c>
      <c r="Q19" s="45">
        <v>550000</v>
      </c>
      <c r="R19" s="46">
        <v>500000</v>
      </c>
      <c r="S19" s="66"/>
      <c r="T19" s="44"/>
      <c r="U19" s="45"/>
      <c r="V19" s="46"/>
      <c r="W19" s="66"/>
      <c r="X19" s="44"/>
      <c r="Y19" s="45"/>
      <c r="Z19" s="46"/>
      <c r="AA19" s="42"/>
      <c r="AB19" s="44"/>
      <c r="AC19" s="45"/>
      <c r="AD19" s="46"/>
      <c r="AE19" s="42"/>
      <c r="AH19" s="60"/>
    </row>
    <row r="20" spans="1:34" s="97" customFormat="1" ht="48.75">
      <c r="A20" s="18">
        <v>14</v>
      </c>
      <c r="B20" s="29" t="s">
        <v>36</v>
      </c>
      <c r="C20" s="105" t="s">
        <v>18</v>
      </c>
      <c r="D20" s="22">
        <f t="shared" si="16"/>
        <v>4150000</v>
      </c>
      <c r="E20" s="37">
        <f t="shared" si="17"/>
        <v>650000</v>
      </c>
      <c r="F20" s="38">
        <f t="shared" si="18"/>
        <v>500000</v>
      </c>
      <c r="G20" s="56">
        <f t="shared" si="19"/>
        <v>3000000</v>
      </c>
      <c r="H20" s="31"/>
      <c r="I20" s="23"/>
      <c r="J20" s="24"/>
      <c r="K20" s="27"/>
      <c r="L20" s="26">
        <f t="shared" ref="L20:L26" si="28">M20+N20+O20</f>
        <v>0</v>
      </c>
      <c r="M20" s="23">
        <v>0</v>
      </c>
      <c r="N20" s="24">
        <v>0</v>
      </c>
      <c r="O20" s="42">
        <v>0</v>
      </c>
      <c r="P20" s="31">
        <v>150000</v>
      </c>
      <c r="Q20" s="23">
        <v>150000</v>
      </c>
      <c r="R20" s="24">
        <v>0</v>
      </c>
      <c r="S20" s="27">
        <v>0</v>
      </c>
      <c r="T20" s="26">
        <f>U20+V20+W20</f>
        <v>0</v>
      </c>
      <c r="U20" s="23">
        <v>0</v>
      </c>
      <c r="V20" s="24">
        <v>0</v>
      </c>
      <c r="W20" s="42">
        <v>0</v>
      </c>
      <c r="X20" s="31">
        <v>4000000</v>
      </c>
      <c r="Y20" s="23">
        <v>500000</v>
      </c>
      <c r="Z20" s="24">
        <v>500000</v>
      </c>
      <c r="AA20" s="42">
        <v>3000000</v>
      </c>
      <c r="AB20" s="44"/>
      <c r="AC20" s="45"/>
      <c r="AD20" s="46"/>
      <c r="AE20" s="42"/>
      <c r="AH20" s="60"/>
    </row>
    <row r="21" spans="1:34" s="55" customFormat="1" ht="60" customHeight="1">
      <c r="A21" s="18">
        <v>15</v>
      </c>
      <c r="B21" s="29" t="s">
        <v>43</v>
      </c>
      <c r="C21" s="105" t="s">
        <v>15</v>
      </c>
      <c r="D21" s="22">
        <f t="shared" si="16"/>
        <v>2112000</v>
      </c>
      <c r="E21" s="37">
        <f t="shared" si="17"/>
        <v>1112000</v>
      </c>
      <c r="F21" s="38">
        <f t="shared" si="18"/>
        <v>1000000</v>
      </c>
      <c r="G21" s="56">
        <f t="shared" si="19"/>
        <v>0</v>
      </c>
      <c r="H21" s="31">
        <f t="shared" si="20"/>
        <v>950000</v>
      </c>
      <c r="I21" s="23">
        <v>550000</v>
      </c>
      <c r="J21" s="24">
        <v>400000</v>
      </c>
      <c r="K21" s="25">
        <v>0</v>
      </c>
      <c r="L21" s="26">
        <f t="shared" si="28"/>
        <v>112000</v>
      </c>
      <c r="M21" s="23">
        <v>112000</v>
      </c>
      <c r="N21" s="24">
        <v>0</v>
      </c>
      <c r="O21" s="25">
        <v>0</v>
      </c>
      <c r="P21" s="26">
        <f>Q21+R21+S21</f>
        <v>2000000</v>
      </c>
      <c r="Q21" s="23">
        <v>1000000</v>
      </c>
      <c r="R21" s="24">
        <v>1000000</v>
      </c>
      <c r="S21" s="25">
        <v>0</v>
      </c>
      <c r="T21" s="26"/>
      <c r="U21" s="23"/>
      <c r="V21" s="24"/>
      <c r="W21" s="25"/>
      <c r="X21" s="26"/>
      <c r="Y21" s="23"/>
      <c r="Z21" s="24"/>
      <c r="AA21" s="27"/>
      <c r="AB21" s="44"/>
      <c r="AC21" s="45"/>
      <c r="AD21" s="46"/>
      <c r="AE21" s="42"/>
    </row>
    <row r="22" spans="1:34" s="55" customFormat="1" ht="51.95" customHeight="1">
      <c r="A22" s="18">
        <v>16</v>
      </c>
      <c r="B22" s="29" t="s">
        <v>44</v>
      </c>
      <c r="C22" s="105" t="s">
        <v>15</v>
      </c>
      <c r="D22" s="22">
        <f t="shared" si="16"/>
        <v>2800000</v>
      </c>
      <c r="E22" s="37">
        <f t="shared" si="17"/>
        <v>2050000</v>
      </c>
      <c r="F22" s="38">
        <f t="shared" si="18"/>
        <v>750000</v>
      </c>
      <c r="G22" s="56">
        <f t="shared" si="19"/>
        <v>0</v>
      </c>
      <c r="H22" s="31">
        <f t="shared" si="20"/>
        <v>71000</v>
      </c>
      <c r="I22" s="23">
        <v>71000</v>
      </c>
      <c r="J22" s="24">
        <v>0</v>
      </c>
      <c r="K22" s="25">
        <v>0</v>
      </c>
      <c r="L22" s="26">
        <f t="shared" si="28"/>
        <v>1300000</v>
      </c>
      <c r="M22" s="23">
        <v>1000000</v>
      </c>
      <c r="N22" s="24">
        <v>300000</v>
      </c>
      <c r="O22" s="25">
        <v>0</v>
      </c>
      <c r="P22" s="26">
        <f>Q22+R22+S22</f>
        <v>1500000</v>
      </c>
      <c r="Q22" s="23">
        <v>1050000</v>
      </c>
      <c r="R22" s="24">
        <v>450000</v>
      </c>
      <c r="S22" s="25">
        <v>0</v>
      </c>
      <c r="T22" s="26"/>
      <c r="U22" s="23"/>
      <c r="V22" s="24"/>
      <c r="W22" s="25"/>
      <c r="X22" s="26"/>
      <c r="Y22" s="23"/>
      <c r="Z22" s="24"/>
      <c r="AA22" s="27"/>
      <c r="AB22" s="44"/>
      <c r="AC22" s="45"/>
      <c r="AD22" s="46"/>
      <c r="AE22" s="42"/>
    </row>
    <row r="23" spans="1:34" s="55" customFormat="1" ht="51.95" customHeight="1">
      <c r="A23" s="18">
        <v>17</v>
      </c>
      <c r="B23" s="29" t="s">
        <v>45</v>
      </c>
      <c r="C23" s="105" t="s">
        <v>15</v>
      </c>
      <c r="D23" s="22">
        <f t="shared" si="16"/>
        <v>8000000</v>
      </c>
      <c r="E23" s="37">
        <f t="shared" si="17"/>
        <v>1400000</v>
      </c>
      <c r="F23" s="38">
        <f t="shared" si="18"/>
        <v>600000</v>
      </c>
      <c r="G23" s="56">
        <f t="shared" si="19"/>
        <v>6000000</v>
      </c>
      <c r="H23" s="31">
        <f>I23+J23+K23</f>
        <v>168000</v>
      </c>
      <c r="I23" s="23">
        <v>168000</v>
      </c>
      <c r="J23" s="24">
        <v>0</v>
      </c>
      <c r="K23" s="25">
        <v>0</v>
      </c>
      <c r="L23" s="26">
        <f t="shared" si="28"/>
        <v>0</v>
      </c>
      <c r="M23" s="23">
        <v>0</v>
      </c>
      <c r="N23" s="24">
        <v>0</v>
      </c>
      <c r="O23" s="25">
        <v>0</v>
      </c>
      <c r="P23" s="26">
        <f>Q23+R23+S23</f>
        <v>2000000</v>
      </c>
      <c r="Q23" s="23">
        <v>350000</v>
      </c>
      <c r="R23" s="24">
        <v>150000</v>
      </c>
      <c r="S23" s="28">
        <v>1500000</v>
      </c>
      <c r="T23" s="26">
        <f>U23+V23+W23</f>
        <v>4000000</v>
      </c>
      <c r="U23" s="23">
        <v>700000</v>
      </c>
      <c r="V23" s="24">
        <v>300000</v>
      </c>
      <c r="W23" s="28">
        <v>3000000</v>
      </c>
      <c r="X23" s="26">
        <f>Y23+Z23+AA23</f>
        <v>2000000</v>
      </c>
      <c r="Y23" s="23">
        <v>350000</v>
      </c>
      <c r="Z23" s="24">
        <v>150000</v>
      </c>
      <c r="AA23" s="98">
        <v>1500000</v>
      </c>
      <c r="AB23" s="44"/>
      <c r="AC23" s="45"/>
      <c r="AD23" s="46"/>
      <c r="AE23" s="42"/>
    </row>
    <row r="24" spans="1:34" s="55" customFormat="1" ht="51.95" customHeight="1">
      <c r="A24" s="18">
        <v>18</v>
      </c>
      <c r="B24" s="61" t="s">
        <v>21</v>
      </c>
      <c r="C24" s="105" t="s">
        <v>15</v>
      </c>
      <c r="D24" s="22">
        <f t="shared" si="16"/>
        <v>2780000</v>
      </c>
      <c r="E24" s="37">
        <f t="shared" si="17"/>
        <v>2180000</v>
      </c>
      <c r="F24" s="38">
        <f t="shared" si="18"/>
        <v>600000</v>
      </c>
      <c r="G24" s="56">
        <f t="shared" si="19"/>
        <v>0</v>
      </c>
      <c r="H24" s="31"/>
      <c r="I24" s="23"/>
      <c r="J24" s="24"/>
      <c r="K24" s="25"/>
      <c r="L24" s="26">
        <f t="shared" si="28"/>
        <v>180000</v>
      </c>
      <c r="M24" s="23">
        <v>180000</v>
      </c>
      <c r="N24" s="24"/>
      <c r="O24" s="25">
        <v>0</v>
      </c>
      <c r="P24" s="26">
        <f>Q24+R24+S24</f>
        <v>650000</v>
      </c>
      <c r="Q24" s="23">
        <v>500000</v>
      </c>
      <c r="R24" s="24">
        <f>Q24*30%</f>
        <v>150000</v>
      </c>
      <c r="S24" s="25">
        <v>0</v>
      </c>
      <c r="T24" s="26">
        <f>U24+V24+W24</f>
        <v>650000</v>
      </c>
      <c r="U24" s="23">
        <v>500000</v>
      </c>
      <c r="V24" s="24">
        <v>150000</v>
      </c>
      <c r="W24" s="25">
        <v>0</v>
      </c>
      <c r="X24" s="26">
        <f>Y24+Z24+AA24</f>
        <v>650000</v>
      </c>
      <c r="Y24" s="23">
        <v>500000</v>
      </c>
      <c r="Z24" s="24">
        <v>150000</v>
      </c>
      <c r="AA24" s="25">
        <v>0</v>
      </c>
      <c r="AB24" s="26">
        <f>AC24+AD24+AE24</f>
        <v>650000</v>
      </c>
      <c r="AC24" s="23">
        <v>500000</v>
      </c>
      <c r="AD24" s="24">
        <v>150000</v>
      </c>
      <c r="AE24" s="42">
        <v>0</v>
      </c>
    </row>
    <row r="25" spans="1:34" s="55" customFormat="1" ht="87.75" customHeight="1">
      <c r="A25" s="18">
        <v>19</v>
      </c>
      <c r="B25" s="61" t="s">
        <v>46</v>
      </c>
      <c r="C25" s="105" t="s">
        <v>31</v>
      </c>
      <c r="D25" s="22">
        <f t="shared" si="16"/>
        <v>500000</v>
      </c>
      <c r="E25" s="37">
        <f t="shared" si="17"/>
        <v>250000</v>
      </c>
      <c r="F25" s="38">
        <f t="shared" si="18"/>
        <v>250000</v>
      </c>
      <c r="G25" s="56">
        <f t="shared" si="19"/>
        <v>0</v>
      </c>
      <c r="H25" s="31"/>
      <c r="I25" s="23"/>
      <c r="J25" s="24"/>
      <c r="K25" s="25"/>
      <c r="L25" s="26">
        <f t="shared" si="28"/>
        <v>500000</v>
      </c>
      <c r="M25" s="23">
        <v>250000</v>
      </c>
      <c r="N25" s="24">
        <v>250000</v>
      </c>
      <c r="O25" s="25">
        <v>0</v>
      </c>
      <c r="P25" s="26"/>
      <c r="Q25" s="23"/>
      <c r="R25" s="24"/>
      <c r="S25" s="25"/>
      <c r="T25" s="26"/>
      <c r="U25" s="23"/>
      <c r="V25" s="24"/>
      <c r="W25" s="25"/>
      <c r="X25" s="26"/>
      <c r="Y25" s="23"/>
      <c r="Z25" s="24"/>
      <c r="AA25" s="27"/>
      <c r="AB25" s="44"/>
      <c r="AC25" s="45"/>
      <c r="AD25" s="46"/>
      <c r="AE25" s="42"/>
    </row>
    <row r="26" spans="1:34" s="55" customFormat="1" ht="51.95" customHeight="1">
      <c r="A26" s="18">
        <v>20</v>
      </c>
      <c r="B26" s="61" t="s">
        <v>47</v>
      </c>
      <c r="C26" s="105" t="s">
        <v>15</v>
      </c>
      <c r="D26" s="22">
        <f t="shared" si="16"/>
        <v>3050000</v>
      </c>
      <c r="E26" s="37">
        <f t="shared" si="17"/>
        <v>2050000</v>
      </c>
      <c r="F26" s="38">
        <f t="shared" si="18"/>
        <v>1000000</v>
      </c>
      <c r="G26" s="56">
        <f t="shared" si="19"/>
        <v>0</v>
      </c>
      <c r="H26" s="31"/>
      <c r="I26" s="23"/>
      <c r="J26" s="24"/>
      <c r="K26" s="25"/>
      <c r="L26" s="26">
        <f t="shared" si="28"/>
        <v>0</v>
      </c>
      <c r="M26" s="23">
        <v>0</v>
      </c>
      <c r="N26" s="24">
        <v>0</v>
      </c>
      <c r="O26" s="25">
        <v>0</v>
      </c>
      <c r="P26" s="26">
        <f t="shared" ref="P26" si="29">Q26+R26+S26</f>
        <v>50000</v>
      </c>
      <c r="Q26" s="23">
        <v>50000</v>
      </c>
      <c r="R26" s="24">
        <v>0</v>
      </c>
      <c r="S26" s="25">
        <v>0</v>
      </c>
      <c r="T26" s="26">
        <f t="shared" ref="T26" si="30">U26+V26+W26</f>
        <v>1500000</v>
      </c>
      <c r="U26" s="23">
        <v>1000000</v>
      </c>
      <c r="V26" s="24">
        <v>500000</v>
      </c>
      <c r="W26" s="25">
        <v>0</v>
      </c>
      <c r="X26" s="26">
        <f>Y26+Z26+AA26</f>
        <v>1500000</v>
      </c>
      <c r="Y26" s="23">
        <v>1000000</v>
      </c>
      <c r="Z26" s="24">
        <v>500000</v>
      </c>
      <c r="AA26" s="27">
        <v>0</v>
      </c>
      <c r="AB26" s="44"/>
      <c r="AC26" s="45"/>
      <c r="AD26" s="46"/>
      <c r="AE26" s="42"/>
    </row>
    <row r="27" spans="1:34" s="55" customFormat="1" ht="51.95" customHeight="1">
      <c r="A27" s="18">
        <v>21</v>
      </c>
      <c r="B27" s="61" t="s">
        <v>48</v>
      </c>
      <c r="C27" s="105" t="s">
        <v>15</v>
      </c>
      <c r="D27" s="22">
        <f t="shared" si="16"/>
        <v>4000000</v>
      </c>
      <c r="E27" s="37">
        <f t="shared" si="17"/>
        <v>2800000</v>
      </c>
      <c r="F27" s="38">
        <f t="shared" si="18"/>
        <v>1200000</v>
      </c>
      <c r="G27" s="56">
        <f t="shared" si="19"/>
        <v>0</v>
      </c>
      <c r="H27" s="31"/>
      <c r="I27" s="23"/>
      <c r="J27" s="24"/>
      <c r="K27" s="25"/>
      <c r="L27" s="26">
        <f t="shared" ref="L27" si="31">M27+N27+O27</f>
        <v>500000</v>
      </c>
      <c r="M27" s="23">
        <v>350000</v>
      </c>
      <c r="N27" s="24">
        <v>150000</v>
      </c>
      <c r="O27" s="25">
        <v>0</v>
      </c>
      <c r="P27" s="26">
        <f t="shared" ref="P27:P28" si="32">Q27+R27+S27</f>
        <v>500000</v>
      </c>
      <c r="Q27" s="23">
        <v>350000</v>
      </c>
      <c r="R27" s="24">
        <v>150000</v>
      </c>
      <c r="S27" s="25">
        <v>0</v>
      </c>
      <c r="T27" s="26">
        <f t="shared" ref="T27" si="33">U27+V27+W27</f>
        <v>1000000</v>
      </c>
      <c r="U27" s="23">
        <v>700000</v>
      </c>
      <c r="V27" s="24">
        <v>300000</v>
      </c>
      <c r="W27" s="25">
        <v>0</v>
      </c>
      <c r="X27" s="26">
        <f>Y27+Z27+AA27</f>
        <v>2000000</v>
      </c>
      <c r="Y27" s="23">
        <v>1400000</v>
      </c>
      <c r="Z27" s="24">
        <v>600000</v>
      </c>
      <c r="AA27" s="27">
        <v>0</v>
      </c>
      <c r="AB27" s="44"/>
      <c r="AC27" s="45"/>
      <c r="AD27" s="46"/>
      <c r="AE27" s="42"/>
    </row>
    <row r="28" spans="1:34" s="55" customFormat="1" ht="51.95" customHeight="1">
      <c r="A28" s="18">
        <v>22</v>
      </c>
      <c r="B28" s="61" t="s">
        <v>75</v>
      </c>
      <c r="C28" s="105" t="s">
        <v>15</v>
      </c>
      <c r="D28" s="22">
        <f t="shared" si="16"/>
        <v>8720000</v>
      </c>
      <c r="E28" s="37">
        <f t="shared" si="17"/>
        <v>2870000</v>
      </c>
      <c r="F28" s="38">
        <f t="shared" si="18"/>
        <v>1350000</v>
      </c>
      <c r="G28" s="56">
        <f t="shared" si="19"/>
        <v>4500000</v>
      </c>
      <c r="H28" s="31"/>
      <c r="I28" s="23"/>
      <c r="J28" s="24"/>
      <c r="K28" s="25"/>
      <c r="L28" s="26">
        <f t="shared" ref="L28:L37" si="34">M28+N28+O28</f>
        <v>20000</v>
      </c>
      <c r="M28" s="23">
        <v>20000</v>
      </c>
      <c r="N28" s="24">
        <v>0</v>
      </c>
      <c r="O28" s="25">
        <v>0</v>
      </c>
      <c r="P28" s="26">
        <f t="shared" si="32"/>
        <v>300000</v>
      </c>
      <c r="Q28" s="23">
        <v>200000</v>
      </c>
      <c r="R28" s="24">
        <v>100000</v>
      </c>
      <c r="S28" s="25">
        <v>0</v>
      </c>
      <c r="T28" s="26">
        <f>U28+V28+W28</f>
        <v>0</v>
      </c>
      <c r="U28" s="23">
        <v>0</v>
      </c>
      <c r="V28" s="24">
        <v>0</v>
      </c>
      <c r="W28" s="25">
        <v>0</v>
      </c>
      <c r="X28" s="26">
        <f>Y28+Z28+AA28</f>
        <v>6000000</v>
      </c>
      <c r="Y28" s="23">
        <v>1000000</v>
      </c>
      <c r="Z28" s="24">
        <v>500000</v>
      </c>
      <c r="AA28" s="27">
        <v>4500000</v>
      </c>
      <c r="AB28" s="26">
        <f t="shared" ref="AB28" si="35">AC28+AD28+AE28</f>
        <v>2400000</v>
      </c>
      <c r="AC28" s="23">
        <v>1650000</v>
      </c>
      <c r="AD28" s="24">
        <v>750000</v>
      </c>
      <c r="AE28" s="25">
        <v>0</v>
      </c>
    </row>
    <row r="29" spans="1:34" s="55" customFormat="1" ht="51.95" customHeight="1">
      <c r="A29" s="18">
        <v>23</v>
      </c>
      <c r="B29" s="61" t="s">
        <v>50</v>
      </c>
      <c r="C29" s="105" t="s">
        <v>15</v>
      </c>
      <c r="D29" s="22">
        <f t="shared" si="16"/>
        <v>1600000</v>
      </c>
      <c r="E29" s="37">
        <f t="shared" si="17"/>
        <v>400000</v>
      </c>
      <c r="F29" s="38">
        <f t="shared" si="18"/>
        <v>150000</v>
      </c>
      <c r="G29" s="56">
        <f t="shared" si="19"/>
        <v>1050000</v>
      </c>
      <c r="H29" s="31"/>
      <c r="I29" s="23"/>
      <c r="J29" s="24"/>
      <c r="K29" s="25"/>
      <c r="L29" s="26">
        <f t="shared" si="34"/>
        <v>0</v>
      </c>
      <c r="M29" s="23">
        <v>0</v>
      </c>
      <c r="N29" s="24">
        <v>0</v>
      </c>
      <c r="O29" s="25">
        <v>0</v>
      </c>
      <c r="P29" s="26">
        <f>Q29+R29+S29</f>
        <v>30000</v>
      </c>
      <c r="Q29" s="23">
        <v>30000</v>
      </c>
      <c r="R29" s="24">
        <v>0</v>
      </c>
      <c r="S29" s="25">
        <v>0</v>
      </c>
      <c r="T29" s="26">
        <f t="shared" ref="T29" si="36">U29+V29+W29</f>
        <v>70000</v>
      </c>
      <c r="U29" s="23">
        <v>70000</v>
      </c>
      <c r="V29" s="24">
        <v>0</v>
      </c>
      <c r="W29" s="25">
        <v>0</v>
      </c>
      <c r="X29" s="26">
        <f t="shared" ref="X29" si="37">Y29+Z29+AA29</f>
        <v>1500000</v>
      </c>
      <c r="Y29" s="23">
        <v>300000</v>
      </c>
      <c r="Z29" s="24">
        <v>150000</v>
      </c>
      <c r="AA29" s="27">
        <v>1050000</v>
      </c>
      <c r="AB29" s="44"/>
      <c r="AC29" s="45"/>
      <c r="AD29" s="46"/>
      <c r="AE29" s="42"/>
    </row>
    <row r="30" spans="1:34" s="55" customFormat="1" ht="53.25" customHeight="1">
      <c r="A30" s="18">
        <v>24</v>
      </c>
      <c r="B30" s="61" t="s">
        <v>49</v>
      </c>
      <c r="C30" s="105" t="s">
        <v>15</v>
      </c>
      <c r="D30" s="22">
        <f t="shared" si="16"/>
        <v>1250000</v>
      </c>
      <c r="E30" s="37">
        <f t="shared" si="17"/>
        <v>890000</v>
      </c>
      <c r="F30" s="38">
        <f t="shared" si="18"/>
        <v>360000</v>
      </c>
      <c r="G30" s="56">
        <f t="shared" si="19"/>
        <v>0</v>
      </c>
      <c r="H30" s="31"/>
      <c r="I30" s="23"/>
      <c r="J30" s="24"/>
      <c r="K30" s="25"/>
      <c r="L30" s="26">
        <f>M30+N30+O30</f>
        <v>0</v>
      </c>
      <c r="M30" s="23">
        <v>0</v>
      </c>
      <c r="N30" s="24">
        <v>0</v>
      </c>
      <c r="O30" s="25">
        <v>0</v>
      </c>
      <c r="P30" s="26">
        <f>Q30+R30+S30</f>
        <v>50000</v>
      </c>
      <c r="Q30" s="23">
        <v>50000</v>
      </c>
      <c r="R30" s="24">
        <v>0</v>
      </c>
      <c r="S30" s="25">
        <v>0</v>
      </c>
      <c r="T30" s="26">
        <f>U30+V30+W30</f>
        <v>0</v>
      </c>
      <c r="U30" s="23">
        <v>0</v>
      </c>
      <c r="V30" s="24">
        <v>0</v>
      </c>
      <c r="W30" s="25">
        <v>0</v>
      </c>
      <c r="X30" s="26">
        <f t="shared" ref="X30" si="38">Y30+Z30+AA30</f>
        <v>1200000</v>
      </c>
      <c r="Y30" s="23">
        <v>840000</v>
      </c>
      <c r="Z30" s="24">
        <v>360000</v>
      </c>
      <c r="AA30" s="27">
        <v>0</v>
      </c>
      <c r="AB30" s="44"/>
      <c r="AC30" s="45"/>
      <c r="AD30" s="46"/>
      <c r="AE30" s="42"/>
    </row>
    <row r="31" spans="1:34" s="55" customFormat="1" ht="51.95" customHeight="1">
      <c r="A31" s="18">
        <v>25</v>
      </c>
      <c r="B31" s="99" t="s">
        <v>51</v>
      </c>
      <c r="C31" s="105" t="s">
        <v>15</v>
      </c>
      <c r="D31" s="22">
        <f t="shared" si="16"/>
        <v>165000</v>
      </c>
      <c r="E31" s="37">
        <f t="shared" si="17"/>
        <v>115000</v>
      </c>
      <c r="F31" s="38">
        <f t="shared" si="18"/>
        <v>50000</v>
      </c>
      <c r="G31" s="56">
        <f t="shared" si="19"/>
        <v>0</v>
      </c>
      <c r="H31" s="31"/>
      <c r="I31" s="23"/>
      <c r="J31" s="24"/>
      <c r="K31" s="25"/>
      <c r="L31" s="26">
        <f t="shared" si="34"/>
        <v>165000</v>
      </c>
      <c r="M31" s="23">
        <v>115000</v>
      </c>
      <c r="N31" s="24">
        <v>50000</v>
      </c>
      <c r="O31" s="25">
        <v>0</v>
      </c>
      <c r="P31" s="26"/>
      <c r="Q31" s="23"/>
      <c r="R31" s="24"/>
      <c r="S31" s="25"/>
      <c r="T31" s="26"/>
      <c r="U31" s="23"/>
      <c r="V31" s="24"/>
      <c r="W31" s="25"/>
      <c r="X31" s="26"/>
      <c r="Y31" s="23"/>
      <c r="Z31" s="24"/>
      <c r="AA31" s="27"/>
      <c r="AB31" s="44"/>
      <c r="AC31" s="45"/>
      <c r="AD31" s="46"/>
      <c r="AE31" s="42"/>
    </row>
    <row r="32" spans="1:34" s="55" customFormat="1" ht="51.95" customHeight="1">
      <c r="A32" s="18">
        <v>26</v>
      </c>
      <c r="B32" s="61" t="s">
        <v>25</v>
      </c>
      <c r="C32" s="105" t="s">
        <v>15</v>
      </c>
      <c r="D32" s="22">
        <f t="shared" si="16"/>
        <v>3000000</v>
      </c>
      <c r="E32" s="37">
        <f t="shared" si="17"/>
        <v>500000</v>
      </c>
      <c r="F32" s="38">
        <f t="shared" si="18"/>
        <v>250000</v>
      </c>
      <c r="G32" s="56">
        <f t="shared" si="19"/>
        <v>2250000</v>
      </c>
      <c r="H32" s="31"/>
      <c r="I32" s="23"/>
      <c r="J32" s="24"/>
      <c r="K32" s="25"/>
      <c r="L32" s="26">
        <f t="shared" si="34"/>
        <v>0</v>
      </c>
      <c r="M32" s="23">
        <v>0</v>
      </c>
      <c r="N32" s="24">
        <v>0</v>
      </c>
      <c r="O32" s="25">
        <v>0</v>
      </c>
      <c r="P32" s="26">
        <f t="shared" ref="P32" si="39">Q32+R32+S32</f>
        <v>3000000</v>
      </c>
      <c r="Q32" s="23">
        <v>500000</v>
      </c>
      <c r="R32" s="24">
        <v>250000</v>
      </c>
      <c r="S32" s="25">
        <v>2250000</v>
      </c>
      <c r="T32" s="26"/>
      <c r="U32" s="23"/>
      <c r="V32" s="24"/>
      <c r="W32" s="25"/>
      <c r="X32" s="26"/>
      <c r="Y32" s="23"/>
      <c r="Z32" s="24"/>
      <c r="AA32" s="27"/>
      <c r="AB32" s="44"/>
      <c r="AC32" s="45"/>
      <c r="AD32" s="46"/>
      <c r="AE32" s="42"/>
    </row>
    <row r="33" spans="1:33" s="55" customFormat="1" ht="51.95" customHeight="1">
      <c r="A33" s="18">
        <v>27</v>
      </c>
      <c r="B33" s="29" t="s">
        <v>52</v>
      </c>
      <c r="C33" s="105" t="s">
        <v>15</v>
      </c>
      <c r="D33" s="22">
        <f t="shared" si="16"/>
        <v>4500000</v>
      </c>
      <c r="E33" s="37">
        <f t="shared" si="17"/>
        <v>1300000</v>
      </c>
      <c r="F33" s="38">
        <f t="shared" si="18"/>
        <v>200000</v>
      </c>
      <c r="G33" s="56">
        <f t="shared" si="19"/>
        <v>3000000</v>
      </c>
      <c r="H33" s="31">
        <f>I33+J33+K33</f>
        <v>1000000</v>
      </c>
      <c r="I33" s="23">
        <v>1000000</v>
      </c>
      <c r="J33" s="24">
        <v>0</v>
      </c>
      <c r="K33" s="25">
        <v>0</v>
      </c>
      <c r="L33" s="26">
        <f t="shared" si="34"/>
        <v>0</v>
      </c>
      <c r="M33" s="23">
        <v>0</v>
      </c>
      <c r="N33" s="24">
        <v>0</v>
      </c>
      <c r="O33" s="25">
        <v>0</v>
      </c>
      <c r="P33" s="26">
        <f>Q33+R33+S33</f>
        <v>2000000</v>
      </c>
      <c r="Q33" s="23">
        <v>800000</v>
      </c>
      <c r="R33" s="24">
        <v>200000</v>
      </c>
      <c r="S33" s="25">
        <v>1000000</v>
      </c>
      <c r="T33" s="26">
        <f>U33+V33+W33</f>
        <v>2500000</v>
      </c>
      <c r="U33" s="23">
        <v>500000</v>
      </c>
      <c r="V33" s="24">
        <v>0</v>
      </c>
      <c r="W33" s="28">
        <v>2000000</v>
      </c>
      <c r="X33" s="26"/>
      <c r="Y33" s="23"/>
      <c r="Z33" s="24"/>
      <c r="AA33" s="27"/>
      <c r="AB33" s="44"/>
      <c r="AC33" s="45"/>
      <c r="AD33" s="46"/>
      <c r="AE33" s="42"/>
    </row>
    <row r="34" spans="1:33" s="55" customFormat="1" ht="51.95" customHeight="1">
      <c r="A34" s="18">
        <v>28</v>
      </c>
      <c r="B34" s="29" t="s">
        <v>73</v>
      </c>
      <c r="C34" s="105" t="s">
        <v>15</v>
      </c>
      <c r="D34" s="22">
        <f t="shared" si="16"/>
        <v>4000000</v>
      </c>
      <c r="E34" s="37">
        <f t="shared" si="17"/>
        <v>2000000</v>
      </c>
      <c r="F34" s="38">
        <f t="shared" si="18"/>
        <v>0</v>
      </c>
      <c r="G34" s="56">
        <f t="shared" si="19"/>
        <v>2000000</v>
      </c>
      <c r="H34" s="31"/>
      <c r="I34" s="23"/>
      <c r="J34" s="24"/>
      <c r="K34" s="25"/>
      <c r="L34" s="26">
        <f t="shared" si="34"/>
        <v>4000000</v>
      </c>
      <c r="M34" s="23">
        <v>2000000</v>
      </c>
      <c r="N34" s="24">
        <v>0</v>
      </c>
      <c r="O34" s="25">
        <v>2000000</v>
      </c>
      <c r="P34" s="26"/>
      <c r="Q34" s="23"/>
      <c r="R34" s="24"/>
      <c r="S34" s="25"/>
      <c r="T34" s="26"/>
      <c r="U34" s="23"/>
      <c r="V34" s="24"/>
      <c r="W34" s="25"/>
      <c r="X34" s="26"/>
      <c r="Y34" s="23"/>
      <c r="Z34" s="24"/>
      <c r="AA34" s="27"/>
      <c r="AB34" s="44"/>
      <c r="AC34" s="45"/>
      <c r="AD34" s="46"/>
      <c r="AE34" s="42"/>
    </row>
    <row r="35" spans="1:33" s="55" customFormat="1" ht="51.95" customHeight="1">
      <c r="A35" s="18">
        <v>29</v>
      </c>
      <c r="B35" s="61" t="s">
        <v>4</v>
      </c>
      <c r="C35" s="105" t="s">
        <v>15</v>
      </c>
      <c r="D35" s="22">
        <f t="shared" si="16"/>
        <v>2550000</v>
      </c>
      <c r="E35" s="37">
        <f t="shared" si="17"/>
        <v>1050000</v>
      </c>
      <c r="F35" s="38">
        <f t="shared" si="18"/>
        <v>500000</v>
      </c>
      <c r="G35" s="56">
        <f t="shared" si="19"/>
        <v>1000000</v>
      </c>
      <c r="H35" s="31"/>
      <c r="I35" s="23"/>
      <c r="J35" s="24"/>
      <c r="K35" s="25"/>
      <c r="L35" s="26">
        <f>M35+N35+O35</f>
        <v>50000</v>
      </c>
      <c r="M35" s="23">
        <v>50000</v>
      </c>
      <c r="N35" s="24">
        <v>0</v>
      </c>
      <c r="O35" s="25">
        <v>0</v>
      </c>
      <c r="P35" s="26">
        <f>Q35+R35+S35</f>
        <v>0</v>
      </c>
      <c r="Q35" s="23">
        <v>0</v>
      </c>
      <c r="R35" s="24">
        <v>0</v>
      </c>
      <c r="S35" s="25">
        <v>0</v>
      </c>
      <c r="T35" s="26">
        <f>U35+V35+W35</f>
        <v>2500000</v>
      </c>
      <c r="U35" s="23">
        <v>1000000</v>
      </c>
      <c r="V35" s="24">
        <v>500000</v>
      </c>
      <c r="W35" s="25">
        <v>1000000</v>
      </c>
      <c r="X35" s="26"/>
      <c r="Y35" s="23"/>
      <c r="Z35" s="24"/>
      <c r="AA35" s="27"/>
      <c r="AB35" s="44"/>
      <c r="AC35" s="45"/>
      <c r="AD35" s="46"/>
      <c r="AE35" s="42"/>
    </row>
    <row r="36" spans="1:33" s="55" customFormat="1" ht="60" customHeight="1">
      <c r="A36" s="18">
        <v>30</v>
      </c>
      <c r="B36" s="29" t="s">
        <v>62</v>
      </c>
      <c r="C36" s="108" t="s">
        <v>15</v>
      </c>
      <c r="D36" s="22">
        <f t="shared" si="16"/>
        <v>7550000</v>
      </c>
      <c r="E36" s="37">
        <f t="shared" si="17"/>
        <v>5450000</v>
      </c>
      <c r="F36" s="38">
        <f t="shared" si="18"/>
        <v>2100000</v>
      </c>
      <c r="G36" s="56">
        <f t="shared" si="19"/>
        <v>0</v>
      </c>
      <c r="H36" s="31">
        <f>I36+J36+K36</f>
        <v>3575800</v>
      </c>
      <c r="I36" s="23">
        <v>1000000</v>
      </c>
      <c r="J36" s="24">
        <v>1000000</v>
      </c>
      <c r="K36" s="25">
        <v>1575800</v>
      </c>
      <c r="L36" s="26">
        <f t="shared" si="34"/>
        <v>1500000</v>
      </c>
      <c r="M36" s="23">
        <v>1350000</v>
      </c>
      <c r="N36" s="24">
        <v>150000</v>
      </c>
      <c r="O36" s="25">
        <v>0</v>
      </c>
      <c r="P36" s="26">
        <f>SUM(Q36:S36)</f>
        <v>1350000</v>
      </c>
      <c r="Q36" s="23">
        <v>950000</v>
      </c>
      <c r="R36" s="24">
        <v>400000</v>
      </c>
      <c r="S36" s="25">
        <v>0</v>
      </c>
      <c r="T36" s="26">
        <f>SUM(U36:W36)</f>
        <v>2450000</v>
      </c>
      <c r="U36" s="23">
        <v>1650000</v>
      </c>
      <c r="V36" s="24">
        <v>800000</v>
      </c>
      <c r="W36" s="25">
        <v>0</v>
      </c>
      <c r="X36" s="26">
        <f>SUM(Y36:AA36)</f>
        <v>750000</v>
      </c>
      <c r="Y36" s="23">
        <v>500000</v>
      </c>
      <c r="Z36" s="24">
        <v>250000</v>
      </c>
      <c r="AA36" s="27">
        <v>0</v>
      </c>
      <c r="AB36" s="26">
        <f>SUM(AC36:AE36)</f>
        <v>1500000</v>
      </c>
      <c r="AC36" s="23">
        <v>1000000</v>
      </c>
      <c r="AD36" s="24">
        <v>500000</v>
      </c>
      <c r="AE36" s="27">
        <v>0</v>
      </c>
    </row>
    <row r="37" spans="1:33" s="55" customFormat="1" ht="51.95" customHeight="1">
      <c r="A37" s="18">
        <v>31</v>
      </c>
      <c r="B37" s="61" t="s">
        <v>5</v>
      </c>
      <c r="C37" s="105" t="s">
        <v>15</v>
      </c>
      <c r="D37" s="22">
        <f t="shared" si="16"/>
        <v>4000000</v>
      </c>
      <c r="E37" s="37">
        <f t="shared" si="17"/>
        <v>1300000</v>
      </c>
      <c r="F37" s="38">
        <f t="shared" si="18"/>
        <v>700000</v>
      </c>
      <c r="G37" s="56">
        <f t="shared" si="19"/>
        <v>2000000</v>
      </c>
      <c r="H37" s="31"/>
      <c r="I37" s="23"/>
      <c r="J37" s="24"/>
      <c r="K37" s="25"/>
      <c r="L37" s="26">
        <f t="shared" si="34"/>
        <v>0</v>
      </c>
      <c r="M37" s="23">
        <v>0</v>
      </c>
      <c r="N37" s="24">
        <v>0</v>
      </c>
      <c r="O37" s="25">
        <v>0</v>
      </c>
      <c r="P37" s="26">
        <f>Q37+R37+S37</f>
        <v>0</v>
      </c>
      <c r="Q37" s="23">
        <v>0</v>
      </c>
      <c r="R37" s="24">
        <v>0</v>
      </c>
      <c r="S37" s="25">
        <v>0</v>
      </c>
      <c r="T37" s="26">
        <f>U37+V37+W37</f>
        <v>0</v>
      </c>
      <c r="U37" s="23">
        <v>0</v>
      </c>
      <c r="V37" s="24">
        <v>0</v>
      </c>
      <c r="W37" s="25">
        <v>0</v>
      </c>
      <c r="X37" s="26">
        <f t="shared" ref="X37" si="40">Y37+Z37+AA37</f>
        <v>100000</v>
      </c>
      <c r="Y37" s="23">
        <v>100000</v>
      </c>
      <c r="Z37" s="24">
        <v>0</v>
      </c>
      <c r="AA37" s="27">
        <v>0</v>
      </c>
      <c r="AB37" s="26">
        <f t="shared" ref="AB37" si="41">AC37+AD37+AE37</f>
        <v>3900000</v>
      </c>
      <c r="AC37" s="23">
        <v>1200000</v>
      </c>
      <c r="AD37" s="24">
        <v>700000</v>
      </c>
      <c r="AE37" s="27">
        <v>2000000</v>
      </c>
    </row>
    <row r="38" spans="1:33" s="55" customFormat="1" ht="51.95" customHeight="1">
      <c r="A38" s="18">
        <v>32</v>
      </c>
      <c r="B38" s="43" t="s">
        <v>53</v>
      </c>
      <c r="C38" s="106" t="s">
        <v>15</v>
      </c>
      <c r="D38" s="22">
        <f t="shared" ref="D38:G39" si="42">L38+P38+T38+X38+AB38</f>
        <v>400000</v>
      </c>
      <c r="E38" s="37">
        <f t="shared" si="42"/>
        <v>400000</v>
      </c>
      <c r="F38" s="38">
        <f t="shared" si="42"/>
        <v>0</v>
      </c>
      <c r="G38" s="56">
        <f t="shared" si="42"/>
        <v>0</v>
      </c>
      <c r="H38" s="73">
        <f t="shared" ref="H38" si="43">I38+J38+K38</f>
        <v>0</v>
      </c>
      <c r="I38" s="74">
        <v>0</v>
      </c>
      <c r="J38" s="75">
        <v>0</v>
      </c>
      <c r="K38" s="79">
        <v>0</v>
      </c>
      <c r="L38" s="77">
        <f t="shared" ref="L38" si="44">M38+N38+O38</f>
        <v>400000</v>
      </c>
      <c r="M38" s="74">
        <v>400000</v>
      </c>
      <c r="N38" s="75">
        <v>0</v>
      </c>
      <c r="O38" s="78">
        <v>0</v>
      </c>
      <c r="P38" s="73"/>
      <c r="Q38" s="74"/>
      <c r="R38" s="75"/>
      <c r="S38" s="78"/>
      <c r="T38" s="73"/>
      <c r="U38" s="74"/>
      <c r="V38" s="75"/>
      <c r="W38" s="78"/>
      <c r="X38" s="73"/>
      <c r="Y38" s="74"/>
      <c r="Z38" s="75"/>
      <c r="AA38" s="78"/>
      <c r="AB38" s="22"/>
      <c r="AC38" s="37"/>
      <c r="AD38" s="38"/>
      <c r="AE38" s="39"/>
    </row>
    <row r="39" spans="1:33" s="55" customFormat="1" ht="51.95" customHeight="1">
      <c r="A39" s="18">
        <v>33</v>
      </c>
      <c r="B39" s="43" t="s">
        <v>76</v>
      </c>
      <c r="C39" s="109" t="s">
        <v>15</v>
      </c>
      <c r="D39" s="22">
        <f t="shared" si="42"/>
        <v>5100000</v>
      </c>
      <c r="E39" s="37">
        <f t="shared" si="42"/>
        <v>1850000</v>
      </c>
      <c r="F39" s="38">
        <f t="shared" si="42"/>
        <v>750000</v>
      </c>
      <c r="G39" s="56">
        <f t="shared" si="42"/>
        <v>2500000</v>
      </c>
      <c r="H39" s="22">
        <f t="shared" ref="H39:H40" si="45">I39+J39+K39</f>
        <v>0</v>
      </c>
      <c r="I39" s="37">
        <v>0</v>
      </c>
      <c r="J39" s="38">
        <v>0</v>
      </c>
      <c r="K39" s="39">
        <v>0</v>
      </c>
      <c r="L39" s="63">
        <f t="shared" ref="L39:L40" si="46">M39+N39+O39</f>
        <v>100000</v>
      </c>
      <c r="M39" s="37">
        <v>100000</v>
      </c>
      <c r="N39" s="38">
        <v>0</v>
      </c>
      <c r="O39" s="64">
        <v>0</v>
      </c>
      <c r="P39" s="22">
        <f t="shared" ref="P39:P40" si="47">Q39+R39+S39</f>
        <v>0</v>
      </c>
      <c r="Q39" s="37">
        <v>0</v>
      </c>
      <c r="R39" s="38">
        <v>0</v>
      </c>
      <c r="S39" s="65">
        <v>0</v>
      </c>
      <c r="T39" s="22">
        <f t="shared" ref="T39:T40" si="48">U39+V39+W39</f>
        <v>5000000</v>
      </c>
      <c r="U39" s="37">
        <v>1750000</v>
      </c>
      <c r="V39" s="38">
        <v>750000</v>
      </c>
      <c r="W39" s="65">
        <v>2500000</v>
      </c>
      <c r="X39" s="22"/>
      <c r="Y39" s="37"/>
      <c r="Z39" s="38"/>
      <c r="AA39" s="39"/>
      <c r="AB39" s="22"/>
      <c r="AC39" s="37"/>
      <c r="AD39" s="38"/>
      <c r="AE39" s="39"/>
    </row>
    <row r="40" spans="1:33" s="55" customFormat="1" ht="51.95" customHeight="1">
      <c r="A40" s="18">
        <v>34</v>
      </c>
      <c r="B40" s="61" t="s">
        <v>70</v>
      </c>
      <c r="C40" s="110" t="s">
        <v>15</v>
      </c>
      <c r="D40" s="44">
        <f t="shared" ref="D40:G40" si="49">L40+P40+T40+X40</f>
        <v>100000</v>
      </c>
      <c r="E40" s="45">
        <f t="shared" si="49"/>
        <v>100000</v>
      </c>
      <c r="F40" s="46">
        <f t="shared" si="49"/>
        <v>0</v>
      </c>
      <c r="G40" s="30">
        <f t="shared" si="49"/>
        <v>0</v>
      </c>
      <c r="H40" s="44">
        <f t="shared" si="45"/>
        <v>0</v>
      </c>
      <c r="I40" s="45">
        <v>0</v>
      </c>
      <c r="J40" s="46">
        <v>0</v>
      </c>
      <c r="K40" s="66">
        <v>0</v>
      </c>
      <c r="L40" s="44">
        <f t="shared" si="46"/>
        <v>0</v>
      </c>
      <c r="M40" s="45">
        <v>0</v>
      </c>
      <c r="N40" s="46">
        <v>0</v>
      </c>
      <c r="O40" s="66">
        <v>0</v>
      </c>
      <c r="P40" s="44">
        <f t="shared" si="47"/>
        <v>0</v>
      </c>
      <c r="Q40" s="45">
        <v>0</v>
      </c>
      <c r="R40" s="46">
        <v>0</v>
      </c>
      <c r="S40" s="66">
        <v>0</v>
      </c>
      <c r="T40" s="44">
        <f t="shared" si="48"/>
        <v>100000</v>
      </c>
      <c r="U40" s="45">
        <v>100000</v>
      </c>
      <c r="V40" s="46">
        <v>0</v>
      </c>
      <c r="W40" s="66">
        <v>0</v>
      </c>
      <c r="X40" s="44">
        <f t="shared" ref="X40" si="50">Y40+Z40+AA40</f>
        <v>0</v>
      </c>
      <c r="Y40" s="45">
        <v>0</v>
      </c>
      <c r="Z40" s="46">
        <v>0</v>
      </c>
      <c r="AA40" s="66">
        <v>0</v>
      </c>
      <c r="AB40" s="44">
        <f t="shared" ref="AB40" si="51">AC40+AD40+AE40</f>
        <v>2500000</v>
      </c>
      <c r="AC40" s="45">
        <v>2500000</v>
      </c>
      <c r="AD40" s="46">
        <v>0</v>
      </c>
      <c r="AE40" s="42">
        <v>0</v>
      </c>
    </row>
    <row r="41" spans="1:33" s="55" customFormat="1" ht="51.95" customHeight="1">
      <c r="A41" s="18">
        <v>35</v>
      </c>
      <c r="B41" s="62" t="s">
        <v>64</v>
      </c>
      <c r="C41" s="111" t="s">
        <v>15</v>
      </c>
      <c r="D41" s="22">
        <f t="shared" ref="D41:D46" si="52">SUM(L41,P41,T41,X41,AB41)</f>
        <v>700000</v>
      </c>
      <c r="E41" s="37">
        <f t="shared" ref="E41:G42" si="53">SUM(M41,Q41,U41,Y41,AC41)</f>
        <v>425000</v>
      </c>
      <c r="F41" s="38">
        <f t="shared" si="53"/>
        <v>275000</v>
      </c>
      <c r="G41" s="67">
        <f t="shared" si="53"/>
        <v>0</v>
      </c>
      <c r="H41" s="68"/>
      <c r="I41" s="37"/>
      <c r="J41" s="38"/>
      <c r="K41" s="64"/>
      <c r="L41" s="22">
        <f t="shared" ref="L41:L42" si="54">SUM(M41,N41,O41)</f>
        <v>50000</v>
      </c>
      <c r="M41" s="37">
        <v>50000</v>
      </c>
      <c r="N41" s="38">
        <v>0</v>
      </c>
      <c r="O41" s="56">
        <v>0</v>
      </c>
      <c r="P41" s="22">
        <f t="shared" ref="P41:P42" si="55">SUM(Q41,R41,S41)</f>
        <v>650000</v>
      </c>
      <c r="Q41" s="37">
        <v>375000</v>
      </c>
      <c r="R41" s="38">
        <v>275000</v>
      </c>
      <c r="S41" s="56">
        <v>0</v>
      </c>
      <c r="T41" s="22"/>
      <c r="U41" s="37"/>
      <c r="V41" s="38"/>
      <c r="W41" s="56"/>
      <c r="X41" s="22"/>
      <c r="Y41" s="37"/>
      <c r="Z41" s="38"/>
      <c r="AA41" s="56"/>
      <c r="AB41" s="22"/>
      <c r="AC41" s="37"/>
      <c r="AD41" s="38"/>
      <c r="AE41" s="56"/>
    </row>
    <row r="42" spans="1:33" s="55" customFormat="1" ht="51.95" customHeight="1">
      <c r="A42" s="18">
        <v>36</v>
      </c>
      <c r="B42" s="62" t="s">
        <v>77</v>
      </c>
      <c r="C42" s="111" t="s">
        <v>15</v>
      </c>
      <c r="D42" s="22">
        <f t="shared" si="52"/>
        <v>700000</v>
      </c>
      <c r="E42" s="37">
        <f t="shared" si="53"/>
        <v>425000</v>
      </c>
      <c r="F42" s="38">
        <f t="shared" si="53"/>
        <v>275000</v>
      </c>
      <c r="G42" s="67">
        <f t="shared" si="53"/>
        <v>0</v>
      </c>
      <c r="H42" s="68"/>
      <c r="I42" s="37"/>
      <c r="J42" s="38"/>
      <c r="K42" s="64"/>
      <c r="L42" s="22">
        <f t="shared" si="54"/>
        <v>50000</v>
      </c>
      <c r="M42" s="37">
        <v>50000</v>
      </c>
      <c r="N42" s="38">
        <v>0</v>
      </c>
      <c r="O42" s="56">
        <v>0</v>
      </c>
      <c r="P42" s="22">
        <f t="shared" si="55"/>
        <v>650000</v>
      </c>
      <c r="Q42" s="37">
        <v>375000</v>
      </c>
      <c r="R42" s="38">
        <v>275000</v>
      </c>
      <c r="S42" s="56">
        <v>0</v>
      </c>
      <c r="T42" s="22"/>
      <c r="U42" s="37"/>
      <c r="V42" s="38"/>
      <c r="W42" s="56"/>
      <c r="X42" s="22"/>
      <c r="Y42" s="37"/>
      <c r="Z42" s="38"/>
      <c r="AA42" s="56"/>
      <c r="AB42" s="22"/>
      <c r="AC42" s="37"/>
      <c r="AD42" s="38"/>
      <c r="AE42" s="56"/>
    </row>
    <row r="43" spans="1:33" s="55" customFormat="1" ht="51.95" customHeight="1">
      <c r="A43" s="18">
        <v>37</v>
      </c>
      <c r="B43" s="62" t="s">
        <v>71</v>
      </c>
      <c r="C43" s="111" t="s">
        <v>15</v>
      </c>
      <c r="D43" s="44">
        <f t="shared" si="52"/>
        <v>18000000</v>
      </c>
      <c r="E43" s="45">
        <f t="shared" ref="E43" si="56">SUM(M43,Q43,U43,Y43,AC43)</f>
        <v>2700000</v>
      </c>
      <c r="F43" s="46">
        <f t="shared" ref="F43" si="57">SUM(N43,R43,V43,Z43,AD43)</f>
        <v>0</v>
      </c>
      <c r="G43" s="69">
        <f t="shared" ref="G43" si="58">SUM(O43,S43,W43,AA43,AE43)</f>
        <v>15300000</v>
      </c>
      <c r="H43" s="70"/>
      <c r="I43" s="45"/>
      <c r="J43" s="46"/>
      <c r="K43" s="71"/>
      <c r="L43" s="44">
        <f t="shared" ref="L43:L46" si="59">SUM(M43,N43,O43)</f>
        <v>0</v>
      </c>
      <c r="M43" s="45">
        <v>0</v>
      </c>
      <c r="N43" s="46">
        <v>0</v>
      </c>
      <c r="O43" s="42">
        <v>0</v>
      </c>
      <c r="P43" s="44">
        <f t="shared" ref="P43:P46" si="60">SUM(Q43,R43,S43)</f>
        <v>0</v>
      </c>
      <c r="Q43" s="45">
        <v>0</v>
      </c>
      <c r="R43" s="46">
        <v>0</v>
      </c>
      <c r="S43" s="30">
        <v>0</v>
      </c>
      <c r="T43" s="44">
        <f t="shared" ref="T43:T46" si="61">SUM(U43,V43,W43)</f>
        <v>0</v>
      </c>
      <c r="U43" s="45">
        <v>0</v>
      </c>
      <c r="V43" s="46">
        <v>0</v>
      </c>
      <c r="W43" s="30">
        <v>0</v>
      </c>
      <c r="X43" s="44">
        <f t="shared" ref="X43:X46" si="62">SUM(Y43,Z43,AA43)</f>
        <v>0</v>
      </c>
      <c r="Y43" s="45">
        <v>0</v>
      </c>
      <c r="Z43" s="46">
        <v>0</v>
      </c>
      <c r="AA43" s="30">
        <v>0</v>
      </c>
      <c r="AB43" s="44">
        <f t="shared" ref="AB43:AB46" si="63">SUM(AC43,AD43,AE43)</f>
        <v>18000000</v>
      </c>
      <c r="AC43" s="45">
        <v>2700000</v>
      </c>
      <c r="AD43" s="46">
        <v>0</v>
      </c>
      <c r="AE43" s="30">
        <v>15300000</v>
      </c>
      <c r="AF43" s="60"/>
      <c r="AG43" s="60"/>
    </row>
    <row r="44" spans="1:33" s="55" customFormat="1" ht="51.95" customHeight="1">
      <c r="A44" s="18">
        <v>38</v>
      </c>
      <c r="B44" s="62" t="s">
        <v>65</v>
      </c>
      <c r="C44" s="111" t="s">
        <v>15</v>
      </c>
      <c r="D44" s="22">
        <f t="shared" si="52"/>
        <v>5100000</v>
      </c>
      <c r="E44" s="37">
        <f t="shared" ref="E44" si="64">SUM(M44,Q44,U44,Y44,AC44)</f>
        <v>1500000</v>
      </c>
      <c r="F44" s="38">
        <f t="shared" ref="F44" si="65">SUM(N44,R44,V44,Z44,AD44)</f>
        <v>600000</v>
      </c>
      <c r="G44" s="67">
        <f t="shared" ref="G44" si="66">SUM(O44,S44,W44,AA44,AE44)</f>
        <v>3000000</v>
      </c>
      <c r="H44" s="68"/>
      <c r="I44" s="37"/>
      <c r="J44" s="38"/>
      <c r="K44" s="64"/>
      <c r="L44" s="22">
        <f t="shared" si="59"/>
        <v>0</v>
      </c>
      <c r="M44" s="37">
        <v>0</v>
      </c>
      <c r="N44" s="38">
        <v>0</v>
      </c>
      <c r="O44" s="39">
        <v>0</v>
      </c>
      <c r="P44" s="22">
        <f t="shared" si="60"/>
        <v>0</v>
      </c>
      <c r="Q44" s="37">
        <v>0</v>
      </c>
      <c r="R44" s="38">
        <v>0</v>
      </c>
      <c r="S44" s="56">
        <v>0</v>
      </c>
      <c r="T44" s="22">
        <f t="shared" si="61"/>
        <v>100000</v>
      </c>
      <c r="U44" s="37">
        <v>100000</v>
      </c>
      <c r="V44" s="38">
        <v>0</v>
      </c>
      <c r="W44" s="56">
        <v>0</v>
      </c>
      <c r="X44" s="22">
        <f t="shared" si="62"/>
        <v>2500000</v>
      </c>
      <c r="Y44" s="37">
        <v>700000</v>
      </c>
      <c r="Z44" s="38">
        <v>300000</v>
      </c>
      <c r="AA44" s="56">
        <v>1500000</v>
      </c>
      <c r="AB44" s="22">
        <f t="shared" si="63"/>
        <v>2500000</v>
      </c>
      <c r="AC44" s="37">
        <v>700000</v>
      </c>
      <c r="AD44" s="38">
        <v>300000</v>
      </c>
      <c r="AE44" s="56">
        <v>1500000</v>
      </c>
    </row>
    <row r="45" spans="1:33" s="55" customFormat="1" ht="51.95" customHeight="1">
      <c r="A45" s="18">
        <v>39</v>
      </c>
      <c r="B45" s="43" t="s">
        <v>66</v>
      </c>
      <c r="C45" s="111" t="s">
        <v>15</v>
      </c>
      <c r="D45" s="44">
        <f t="shared" si="52"/>
        <v>1550000</v>
      </c>
      <c r="E45" s="45">
        <f t="shared" ref="E45" si="67">SUM(M45,Q45,U45,Y45,AC45)</f>
        <v>550000</v>
      </c>
      <c r="F45" s="46">
        <f t="shared" ref="F45" si="68">SUM(N45,R45,V45,Z45,AD45)</f>
        <v>200000</v>
      </c>
      <c r="G45" s="69">
        <f t="shared" ref="G45" si="69">SUM(O45,S45,W45,AA45,AE45)</f>
        <v>800000</v>
      </c>
      <c r="H45" s="70"/>
      <c r="I45" s="45"/>
      <c r="J45" s="46"/>
      <c r="K45" s="71"/>
      <c r="L45" s="44">
        <f t="shared" si="59"/>
        <v>0</v>
      </c>
      <c r="M45" s="45">
        <v>0</v>
      </c>
      <c r="N45" s="46">
        <v>0</v>
      </c>
      <c r="O45" s="42">
        <v>0</v>
      </c>
      <c r="P45" s="44">
        <f t="shared" si="60"/>
        <v>0</v>
      </c>
      <c r="Q45" s="45">
        <v>0</v>
      </c>
      <c r="R45" s="46">
        <v>0</v>
      </c>
      <c r="S45" s="30">
        <v>0</v>
      </c>
      <c r="T45" s="44">
        <f t="shared" si="61"/>
        <v>0</v>
      </c>
      <c r="U45" s="45">
        <v>0</v>
      </c>
      <c r="V45" s="46">
        <v>0</v>
      </c>
      <c r="W45" s="30">
        <v>0</v>
      </c>
      <c r="X45" s="44">
        <f t="shared" si="62"/>
        <v>50000</v>
      </c>
      <c r="Y45" s="45">
        <v>50000</v>
      </c>
      <c r="Z45" s="46">
        <v>0</v>
      </c>
      <c r="AA45" s="30">
        <v>0</v>
      </c>
      <c r="AB45" s="44">
        <f t="shared" si="63"/>
        <v>1500000</v>
      </c>
      <c r="AC45" s="45">
        <v>500000</v>
      </c>
      <c r="AD45" s="46">
        <v>200000</v>
      </c>
      <c r="AE45" s="30">
        <v>800000</v>
      </c>
    </row>
    <row r="46" spans="1:33" s="55" customFormat="1" ht="63.75" customHeight="1">
      <c r="A46" s="18">
        <v>40</v>
      </c>
      <c r="B46" s="72" t="s">
        <v>67</v>
      </c>
      <c r="C46" s="111" t="s">
        <v>15</v>
      </c>
      <c r="D46" s="44">
        <f t="shared" si="52"/>
        <v>3070000</v>
      </c>
      <c r="E46" s="45">
        <f t="shared" ref="E46:E47" si="70">SUM(M46,Q46,U46,Y46,AC46)</f>
        <v>1070000</v>
      </c>
      <c r="F46" s="46">
        <f t="shared" ref="F46:F47" si="71">SUM(N46,R46,V46,Z46,AD46)</f>
        <v>500000</v>
      </c>
      <c r="G46" s="69">
        <f t="shared" ref="G46:G47" si="72">SUM(O46,S46,W46,AA46,AE46)</f>
        <v>1500000</v>
      </c>
      <c r="H46" s="70"/>
      <c r="I46" s="45"/>
      <c r="J46" s="46"/>
      <c r="K46" s="71"/>
      <c r="L46" s="44">
        <f t="shared" si="59"/>
        <v>0</v>
      </c>
      <c r="M46" s="45">
        <v>0</v>
      </c>
      <c r="N46" s="46">
        <v>0</v>
      </c>
      <c r="O46" s="42">
        <v>0</v>
      </c>
      <c r="P46" s="44">
        <f t="shared" si="60"/>
        <v>0</v>
      </c>
      <c r="Q46" s="45">
        <v>0</v>
      </c>
      <c r="R46" s="46">
        <v>0</v>
      </c>
      <c r="S46" s="30">
        <v>0</v>
      </c>
      <c r="T46" s="44">
        <f t="shared" si="61"/>
        <v>0</v>
      </c>
      <c r="U46" s="45">
        <v>0</v>
      </c>
      <c r="V46" s="46">
        <v>0</v>
      </c>
      <c r="W46" s="30">
        <v>0</v>
      </c>
      <c r="X46" s="44">
        <f t="shared" si="62"/>
        <v>70000</v>
      </c>
      <c r="Y46" s="45">
        <v>70000</v>
      </c>
      <c r="Z46" s="46">
        <v>0</v>
      </c>
      <c r="AA46" s="30">
        <v>0</v>
      </c>
      <c r="AB46" s="44">
        <f t="shared" si="63"/>
        <v>3000000</v>
      </c>
      <c r="AC46" s="45">
        <v>1000000</v>
      </c>
      <c r="AD46" s="46">
        <v>500000</v>
      </c>
      <c r="AE46" s="30">
        <v>1500000</v>
      </c>
    </row>
    <row r="47" spans="1:33" s="55" customFormat="1" ht="51.95" customHeight="1" thickBot="1">
      <c r="A47" s="18">
        <v>41</v>
      </c>
      <c r="B47" s="43" t="s">
        <v>68</v>
      </c>
      <c r="C47" s="111" t="s">
        <v>15</v>
      </c>
      <c r="D47" s="22">
        <f t="shared" ref="D47" si="73">SUM(L47,P47,T47,X47,AB47)</f>
        <v>1800000</v>
      </c>
      <c r="E47" s="37">
        <f t="shared" si="70"/>
        <v>600000</v>
      </c>
      <c r="F47" s="38">
        <f t="shared" si="71"/>
        <v>300000</v>
      </c>
      <c r="G47" s="67">
        <f t="shared" si="72"/>
        <v>900000</v>
      </c>
      <c r="H47" s="68"/>
      <c r="I47" s="37"/>
      <c r="J47" s="38"/>
      <c r="K47" s="64"/>
      <c r="L47" s="22">
        <f t="shared" ref="L47" si="74">SUM(M47,N47,O47)</f>
        <v>0</v>
      </c>
      <c r="M47" s="37">
        <v>0</v>
      </c>
      <c r="N47" s="38">
        <v>0</v>
      </c>
      <c r="O47" s="39">
        <v>0</v>
      </c>
      <c r="P47" s="22">
        <f t="shared" ref="P47" si="75">SUM(Q47,R47,S47)</f>
        <v>0</v>
      </c>
      <c r="Q47" s="37">
        <v>0</v>
      </c>
      <c r="R47" s="38">
        <v>0</v>
      </c>
      <c r="S47" s="56">
        <v>0</v>
      </c>
      <c r="T47" s="22">
        <f t="shared" ref="T47" si="76">SUM(U47,V47,W47)</f>
        <v>0</v>
      </c>
      <c r="U47" s="37">
        <v>0</v>
      </c>
      <c r="V47" s="38">
        <v>0</v>
      </c>
      <c r="W47" s="56">
        <v>0</v>
      </c>
      <c r="X47" s="22">
        <f t="shared" ref="X47" si="77">SUM(Y47,Z47,AA47)</f>
        <v>0</v>
      </c>
      <c r="Y47" s="37">
        <v>0</v>
      </c>
      <c r="Z47" s="38">
        <v>0</v>
      </c>
      <c r="AA47" s="56">
        <v>0</v>
      </c>
      <c r="AB47" s="22">
        <f t="shared" ref="AB47" si="78">SUM(AC47,AD47,AE47)</f>
        <v>1800000</v>
      </c>
      <c r="AC47" s="37">
        <v>600000</v>
      </c>
      <c r="AD47" s="38">
        <v>300000</v>
      </c>
      <c r="AE47" s="56">
        <v>900000</v>
      </c>
    </row>
    <row r="48" spans="1:33" s="55" customFormat="1" ht="24" customHeight="1" thickBot="1">
      <c r="A48" s="10"/>
      <c r="B48" s="151" t="s">
        <v>27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3"/>
    </row>
    <row r="49" spans="1:33" s="55" customFormat="1" ht="60" customHeight="1">
      <c r="A49" s="18">
        <v>42</v>
      </c>
      <c r="B49" s="90" t="s">
        <v>7</v>
      </c>
      <c r="C49" s="105" t="s">
        <v>15</v>
      </c>
      <c r="D49" s="26">
        <f t="shared" ref="D49:G53" si="79">L49+P49+T49+X49+AB49</f>
        <v>500000</v>
      </c>
      <c r="E49" s="23">
        <f t="shared" si="79"/>
        <v>500000</v>
      </c>
      <c r="F49" s="24">
        <f t="shared" si="79"/>
        <v>0</v>
      </c>
      <c r="G49" s="98">
        <f t="shared" si="79"/>
        <v>0</v>
      </c>
      <c r="H49" s="31">
        <f>I49+J49+K49</f>
        <v>800000</v>
      </c>
      <c r="I49" s="23">
        <v>800000</v>
      </c>
      <c r="J49" s="24">
        <v>0</v>
      </c>
      <c r="K49" s="25">
        <v>0</v>
      </c>
      <c r="L49" s="26">
        <f>M49+N49+O49</f>
        <v>500000</v>
      </c>
      <c r="M49" s="23">
        <v>500000</v>
      </c>
      <c r="N49" s="24">
        <v>0</v>
      </c>
      <c r="O49" s="25">
        <v>0</v>
      </c>
      <c r="P49" s="26"/>
      <c r="Q49" s="23"/>
      <c r="R49" s="24"/>
      <c r="S49" s="25"/>
      <c r="T49" s="26"/>
      <c r="U49" s="23"/>
      <c r="V49" s="24"/>
      <c r="W49" s="25"/>
      <c r="X49" s="26"/>
      <c r="Y49" s="23"/>
      <c r="Z49" s="24"/>
      <c r="AA49" s="27"/>
      <c r="AB49" s="86"/>
      <c r="AC49" s="82"/>
      <c r="AD49" s="83"/>
      <c r="AE49" s="84"/>
      <c r="AF49" s="100"/>
      <c r="AG49" s="59"/>
    </row>
    <row r="50" spans="1:33" s="55" customFormat="1" ht="55.5" customHeight="1">
      <c r="A50" s="18">
        <v>43</v>
      </c>
      <c r="B50" s="29" t="s">
        <v>8</v>
      </c>
      <c r="C50" s="105" t="s">
        <v>15</v>
      </c>
      <c r="D50" s="26">
        <f t="shared" si="79"/>
        <v>1000000</v>
      </c>
      <c r="E50" s="23">
        <f t="shared" si="79"/>
        <v>1000000</v>
      </c>
      <c r="F50" s="24">
        <f t="shared" si="79"/>
        <v>0</v>
      </c>
      <c r="G50" s="30">
        <f t="shared" si="79"/>
        <v>0</v>
      </c>
      <c r="H50" s="31">
        <f t="shared" ref="H50:H53" si="80">I50+J50+K50</f>
        <v>200000</v>
      </c>
      <c r="I50" s="23">
        <v>200000</v>
      </c>
      <c r="J50" s="24">
        <v>0</v>
      </c>
      <c r="K50" s="25">
        <v>0</v>
      </c>
      <c r="L50" s="26">
        <f t="shared" ref="L50:L52" si="81">M50+N50+O50</f>
        <v>0</v>
      </c>
      <c r="M50" s="23">
        <v>0</v>
      </c>
      <c r="N50" s="24">
        <v>0</v>
      </c>
      <c r="O50" s="25">
        <v>0</v>
      </c>
      <c r="P50" s="26">
        <f>Q50+R50+S50</f>
        <v>700000</v>
      </c>
      <c r="Q50" s="23">
        <v>700000</v>
      </c>
      <c r="R50" s="24">
        <v>0</v>
      </c>
      <c r="S50" s="25">
        <v>0</v>
      </c>
      <c r="T50" s="26">
        <f>U50+V50+W50</f>
        <v>300000</v>
      </c>
      <c r="U50" s="23">
        <v>300000</v>
      </c>
      <c r="V50" s="24">
        <v>0</v>
      </c>
      <c r="W50" s="25">
        <v>0</v>
      </c>
      <c r="X50" s="26"/>
      <c r="Y50" s="23"/>
      <c r="Z50" s="24"/>
      <c r="AA50" s="27"/>
      <c r="AB50" s="44"/>
      <c r="AC50" s="45"/>
      <c r="AD50" s="46"/>
      <c r="AE50" s="42"/>
    </row>
    <row r="51" spans="1:33" s="55" customFormat="1" ht="55.5" customHeight="1">
      <c r="A51" s="18">
        <v>44</v>
      </c>
      <c r="B51" s="29" t="s">
        <v>22</v>
      </c>
      <c r="C51" s="105" t="s">
        <v>18</v>
      </c>
      <c r="D51" s="26">
        <f t="shared" si="79"/>
        <v>10000000</v>
      </c>
      <c r="E51" s="23">
        <f t="shared" si="79"/>
        <v>2500000</v>
      </c>
      <c r="F51" s="24">
        <f t="shared" si="79"/>
        <v>0</v>
      </c>
      <c r="G51" s="30">
        <f t="shared" si="79"/>
        <v>7500000</v>
      </c>
      <c r="H51" s="31">
        <f t="shared" si="80"/>
        <v>500000</v>
      </c>
      <c r="I51" s="23">
        <v>500000</v>
      </c>
      <c r="J51" s="24">
        <v>0</v>
      </c>
      <c r="K51" s="25">
        <v>0</v>
      </c>
      <c r="L51" s="26">
        <f t="shared" si="81"/>
        <v>0</v>
      </c>
      <c r="M51" s="23">
        <v>0</v>
      </c>
      <c r="N51" s="24">
        <v>0</v>
      </c>
      <c r="O51" s="25">
        <v>0</v>
      </c>
      <c r="P51" s="26">
        <f t="shared" ref="P51:P52" si="82">Q51+R51+S51</f>
        <v>2000000</v>
      </c>
      <c r="Q51" s="23">
        <v>500000</v>
      </c>
      <c r="R51" s="24">
        <v>0</v>
      </c>
      <c r="S51" s="25">
        <v>1500000</v>
      </c>
      <c r="T51" s="26">
        <f t="shared" ref="T51" si="83">U51+V51+W51</f>
        <v>8000000</v>
      </c>
      <c r="U51" s="23">
        <v>2000000</v>
      </c>
      <c r="V51" s="24">
        <v>0</v>
      </c>
      <c r="W51" s="25">
        <v>6000000</v>
      </c>
      <c r="X51" s="26"/>
      <c r="Y51" s="23"/>
      <c r="Z51" s="24"/>
      <c r="AA51" s="27"/>
      <c r="AB51" s="44"/>
      <c r="AC51" s="45"/>
      <c r="AD51" s="46"/>
      <c r="AE51" s="42"/>
    </row>
    <row r="52" spans="1:33" s="55" customFormat="1" ht="61.5" customHeight="1">
      <c r="A52" s="18">
        <v>45</v>
      </c>
      <c r="B52" s="29" t="s">
        <v>54</v>
      </c>
      <c r="C52" s="105" t="s">
        <v>15</v>
      </c>
      <c r="D52" s="26">
        <f t="shared" si="79"/>
        <v>2650000</v>
      </c>
      <c r="E52" s="23">
        <f t="shared" si="79"/>
        <v>1850000</v>
      </c>
      <c r="F52" s="24">
        <f t="shared" si="79"/>
        <v>0</v>
      </c>
      <c r="G52" s="30">
        <f t="shared" si="79"/>
        <v>800000</v>
      </c>
      <c r="H52" s="31">
        <f t="shared" si="80"/>
        <v>613765</v>
      </c>
      <c r="I52" s="23">
        <v>550027</v>
      </c>
      <c r="J52" s="24">
        <v>0</v>
      </c>
      <c r="K52" s="25">
        <v>63738</v>
      </c>
      <c r="L52" s="26">
        <f t="shared" si="81"/>
        <v>950000</v>
      </c>
      <c r="M52" s="23">
        <v>650000</v>
      </c>
      <c r="N52" s="24">
        <v>0</v>
      </c>
      <c r="O52" s="25">
        <v>300000</v>
      </c>
      <c r="P52" s="26">
        <f t="shared" si="82"/>
        <v>700000</v>
      </c>
      <c r="Q52" s="23">
        <v>500000</v>
      </c>
      <c r="R52" s="24">
        <v>0</v>
      </c>
      <c r="S52" s="25">
        <v>200000</v>
      </c>
      <c r="T52" s="26">
        <f>U52+V52+W52</f>
        <v>800000</v>
      </c>
      <c r="U52" s="23">
        <v>500000</v>
      </c>
      <c r="V52" s="24">
        <v>0</v>
      </c>
      <c r="W52" s="25">
        <v>300000</v>
      </c>
      <c r="X52" s="26">
        <f>Y52+Z52+AA52</f>
        <v>200000</v>
      </c>
      <c r="Y52" s="23">
        <v>200000</v>
      </c>
      <c r="Z52" s="24">
        <v>0</v>
      </c>
      <c r="AA52" s="27">
        <v>0</v>
      </c>
      <c r="AB52" s="44"/>
      <c r="AC52" s="45"/>
      <c r="AD52" s="46"/>
      <c r="AE52" s="42"/>
    </row>
    <row r="53" spans="1:33" s="55" customFormat="1" ht="51.95" customHeight="1">
      <c r="A53" s="18">
        <v>46</v>
      </c>
      <c r="B53" s="29" t="s">
        <v>72</v>
      </c>
      <c r="C53" s="105" t="s">
        <v>15</v>
      </c>
      <c r="D53" s="26">
        <f t="shared" si="79"/>
        <v>9000000</v>
      </c>
      <c r="E53" s="23">
        <f t="shared" si="79"/>
        <v>1200000</v>
      </c>
      <c r="F53" s="24">
        <f t="shared" si="79"/>
        <v>0</v>
      </c>
      <c r="G53" s="30">
        <f t="shared" si="79"/>
        <v>7800000</v>
      </c>
      <c r="H53" s="31">
        <f t="shared" si="80"/>
        <v>400000</v>
      </c>
      <c r="I53" s="23">
        <v>400000</v>
      </c>
      <c r="J53" s="24">
        <v>0</v>
      </c>
      <c r="K53" s="25">
        <v>0</v>
      </c>
      <c r="L53" s="26">
        <f>SUM(M53:O53)</f>
        <v>0</v>
      </c>
      <c r="M53" s="23">
        <v>0</v>
      </c>
      <c r="N53" s="24">
        <v>0</v>
      </c>
      <c r="O53" s="25">
        <v>0</v>
      </c>
      <c r="P53" s="26">
        <f>SUM(Q53:S53)</f>
        <v>1000000</v>
      </c>
      <c r="Q53" s="23">
        <v>150000</v>
      </c>
      <c r="R53" s="24">
        <v>0</v>
      </c>
      <c r="S53" s="28">
        <v>850000</v>
      </c>
      <c r="T53" s="26">
        <f>SUM(U53:W53)</f>
        <v>3000000</v>
      </c>
      <c r="U53" s="23">
        <v>450000</v>
      </c>
      <c r="V53" s="24">
        <v>0</v>
      </c>
      <c r="W53" s="28">
        <v>2550000</v>
      </c>
      <c r="X53" s="26">
        <f>SUM(Y53:AA53)</f>
        <v>5000000</v>
      </c>
      <c r="Y53" s="23">
        <v>600000</v>
      </c>
      <c r="Z53" s="24">
        <v>0</v>
      </c>
      <c r="AA53" s="27">
        <v>4400000</v>
      </c>
      <c r="AB53" s="44"/>
      <c r="AC53" s="45"/>
      <c r="AD53" s="46"/>
      <c r="AE53" s="42"/>
    </row>
    <row r="54" spans="1:33" s="55" customFormat="1" ht="60.75" customHeight="1" thickBot="1">
      <c r="A54" s="18">
        <v>47</v>
      </c>
      <c r="B54" s="43" t="s">
        <v>55</v>
      </c>
      <c r="C54" s="106" t="s">
        <v>15</v>
      </c>
      <c r="D54" s="73">
        <f>L54+P54+T54+X54+AB54</f>
        <v>3750000</v>
      </c>
      <c r="E54" s="74">
        <f>M54+Q54+U54+Y54+AC54</f>
        <v>1750000</v>
      </c>
      <c r="F54" s="75">
        <f>N54+R54+V54+Z54+AD54</f>
        <v>0</v>
      </c>
      <c r="G54" s="56">
        <f>O54+S54+W54+AA54+AE54</f>
        <v>2000000</v>
      </c>
      <c r="H54" s="77"/>
      <c r="I54" s="74"/>
      <c r="J54" s="75"/>
      <c r="K54" s="78"/>
      <c r="L54" s="73">
        <f>SUM(M54:O54)</f>
        <v>0</v>
      </c>
      <c r="M54" s="74">
        <v>0</v>
      </c>
      <c r="N54" s="75">
        <v>0</v>
      </c>
      <c r="O54" s="78">
        <v>0</v>
      </c>
      <c r="P54" s="73">
        <f>SUM(Q54:S54)</f>
        <v>500000</v>
      </c>
      <c r="Q54" s="74">
        <v>500000</v>
      </c>
      <c r="R54" s="75">
        <v>0</v>
      </c>
      <c r="S54" s="78">
        <v>0</v>
      </c>
      <c r="T54" s="73">
        <f>SUM(U54:W54)</f>
        <v>1750000</v>
      </c>
      <c r="U54" s="74">
        <v>500000</v>
      </c>
      <c r="V54" s="75">
        <v>0</v>
      </c>
      <c r="W54" s="95">
        <v>1250000</v>
      </c>
      <c r="X54" s="73">
        <f>SUM(Y54:AA54)</f>
        <v>1500000</v>
      </c>
      <c r="Y54" s="74">
        <v>750000</v>
      </c>
      <c r="Z54" s="75">
        <v>0</v>
      </c>
      <c r="AA54" s="95">
        <v>750000</v>
      </c>
      <c r="AB54" s="22"/>
      <c r="AC54" s="37"/>
      <c r="AD54" s="38"/>
      <c r="AE54" s="39"/>
    </row>
    <row r="55" spans="1:33" s="55" customFormat="1" ht="24" customHeight="1" thickBot="1">
      <c r="A55" s="10"/>
      <c r="B55" s="157" t="s">
        <v>28</v>
      </c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9"/>
    </row>
    <row r="56" spans="1:33" s="55" customFormat="1" ht="53.25" customHeight="1">
      <c r="A56" s="18">
        <v>48</v>
      </c>
      <c r="B56" s="90" t="s">
        <v>56</v>
      </c>
      <c r="C56" s="105" t="s">
        <v>15</v>
      </c>
      <c r="D56" s="26">
        <f t="shared" ref="D56:E60" si="84">L56+P56+T56+X56+AB56</f>
        <v>18600000</v>
      </c>
      <c r="E56" s="23">
        <f t="shared" si="84"/>
        <v>8000000</v>
      </c>
      <c r="F56" s="24">
        <f t="shared" ref="F56:G60" si="85">+AD56</f>
        <v>0</v>
      </c>
      <c r="G56" s="98">
        <f t="shared" si="85"/>
        <v>0</v>
      </c>
      <c r="H56" s="31">
        <f>I56+J56+K56</f>
        <v>2900000</v>
      </c>
      <c r="I56" s="23">
        <v>2500000</v>
      </c>
      <c r="J56" s="24">
        <v>400000</v>
      </c>
      <c r="K56" s="25">
        <v>0</v>
      </c>
      <c r="L56" s="26">
        <f>M56+N56+O56</f>
        <v>2400000</v>
      </c>
      <c r="M56" s="23">
        <v>2000000</v>
      </c>
      <c r="N56" s="24">
        <v>400000</v>
      </c>
      <c r="O56" s="25">
        <v>0</v>
      </c>
      <c r="P56" s="26">
        <f>Q56+R56+S56</f>
        <v>5400000</v>
      </c>
      <c r="Q56" s="23">
        <v>2000000</v>
      </c>
      <c r="R56" s="24">
        <v>400000</v>
      </c>
      <c r="S56" s="28">
        <v>3000000</v>
      </c>
      <c r="T56" s="26">
        <f>U56+V56+W56</f>
        <v>5400000</v>
      </c>
      <c r="U56" s="23">
        <v>2000000</v>
      </c>
      <c r="V56" s="24">
        <v>400000</v>
      </c>
      <c r="W56" s="28">
        <v>3000000</v>
      </c>
      <c r="X56" s="26">
        <f>Y56+Z56+AA56</f>
        <v>5400000</v>
      </c>
      <c r="Y56" s="23">
        <v>2000000</v>
      </c>
      <c r="Z56" s="24">
        <v>400000</v>
      </c>
      <c r="AA56" s="98">
        <v>3000000</v>
      </c>
      <c r="AB56" s="86"/>
      <c r="AC56" s="82"/>
      <c r="AD56" s="83"/>
      <c r="AE56" s="84"/>
    </row>
    <row r="57" spans="1:33" s="55" customFormat="1" ht="60.75" customHeight="1">
      <c r="A57" s="18">
        <v>49</v>
      </c>
      <c r="B57" s="29" t="s">
        <v>57</v>
      </c>
      <c r="C57" s="105" t="s">
        <v>15</v>
      </c>
      <c r="D57" s="26">
        <f t="shared" si="84"/>
        <v>8800000</v>
      </c>
      <c r="E57" s="23">
        <f t="shared" si="84"/>
        <v>2800000</v>
      </c>
      <c r="F57" s="24">
        <f t="shared" si="85"/>
        <v>0</v>
      </c>
      <c r="G57" s="30">
        <f t="shared" si="85"/>
        <v>0</v>
      </c>
      <c r="H57" s="31">
        <f>I57+J57+K57</f>
        <v>250000</v>
      </c>
      <c r="I57" s="23">
        <v>250000</v>
      </c>
      <c r="J57" s="24">
        <v>0</v>
      </c>
      <c r="K57" s="25">
        <v>0</v>
      </c>
      <c r="L57" s="26">
        <f t="shared" ref="L57:L59" si="86">M57+N57+O57</f>
        <v>200000</v>
      </c>
      <c r="M57" s="23">
        <v>200000</v>
      </c>
      <c r="N57" s="24">
        <v>0</v>
      </c>
      <c r="O57" s="25">
        <v>0</v>
      </c>
      <c r="P57" s="26">
        <f>Q57+R57+S57</f>
        <v>4400000</v>
      </c>
      <c r="Q57" s="23">
        <v>1400000</v>
      </c>
      <c r="R57" s="24">
        <v>0</v>
      </c>
      <c r="S57" s="25">
        <v>3000000</v>
      </c>
      <c r="T57" s="26">
        <f>U57+V57+W57</f>
        <v>4200000</v>
      </c>
      <c r="U57" s="23">
        <v>1200000</v>
      </c>
      <c r="V57" s="24">
        <v>0</v>
      </c>
      <c r="W57" s="25">
        <v>3000000</v>
      </c>
      <c r="X57" s="26"/>
      <c r="Y57" s="23"/>
      <c r="Z57" s="24"/>
      <c r="AA57" s="27"/>
      <c r="AB57" s="44"/>
      <c r="AC57" s="45"/>
      <c r="AD57" s="46"/>
      <c r="AE57" s="42"/>
    </row>
    <row r="58" spans="1:33" s="55" customFormat="1" ht="51.95" customHeight="1">
      <c r="A58" s="18">
        <v>50</v>
      </c>
      <c r="B58" s="61" t="s">
        <v>69</v>
      </c>
      <c r="C58" s="105" t="s">
        <v>15</v>
      </c>
      <c r="D58" s="26">
        <f t="shared" si="84"/>
        <v>300000</v>
      </c>
      <c r="E58" s="23">
        <f t="shared" si="84"/>
        <v>300000</v>
      </c>
      <c r="F58" s="24">
        <f t="shared" si="85"/>
        <v>0</v>
      </c>
      <c r="G58" s="30">
        <f t="shared" si="85"/>
        <v>0</v>
      </c>
      <c r="H58" s="31"/>
      <c r="I58" s="23"/>
      <c r="J58" s="24"/>
      <c r="K58" s="25"/>
      <c r="L58" s="26">
        <f t="shared" si="86"/>
        <v>0</v>
      </c>
      <c r="M58" s="23">
        <v>0</v>
      </c>
      <c r="N58" s="24">
        <v>0</v>
      </c>
      <c r="O58" s="25">
        <v>0</v>
      </c>
      <c r="P58" s="26">
        <f t="shared" ref="P58:P61" si="87">Q58+R58+S58</f>
        <v>0</v>
      </c>
      <c r="Q58" s="23">
        <v>0</v>
      </c>
      <c r="R58" s="24">
        <v>0</v>
      </c>
      <c r="S58" s="25">
        <v>0</v>
      </c>
      <c r="T58" s="26">
        <f t="shared" ref="T58:T61" si="88">U58+V58+W58</f>
        <v>300000</v>
      </c>
      <c r="U58" s="23">
        <v>300000</v>
      </c>
      <c r="V58" s="24">
        <v>0</v>
      </c>
      <c r="W58" s="25">
        <v>0</v>
      </c>
      <c r="X58" s="26"/>
      <c r="Y58" s="23"/>
      <c r="Z58" s="24"/>
      <c r="AA58" s="27"/>
      <c r="AB58" s="44"/>
      <c r="AC58" s="45"/>
      <c r="AD58" s="46"/>
      <c r="AE58" s="42"/>
    </row>
    <row r="59" spans="1:33" s="55" customFormat="1" ht="51.95" customHeight="1">
      <c r="A59" s="18">
        <v>51</v>
      </c>
      <c r="B59" s="101" t="s">
        <v>9</v>
      </c>
      <c r="C59" s="105" t="s">
        <v>15</v>
      </c>
      <c r="D59" s="26">
        <f t="shared" si="84"/>
        <v>100000</v>
      </c>
      <c r="E59" s="23">
        <f t="shared" si="84"/>
        <v>100000</v>
      </c>
      <c r="F59" s="24">
        <f t="shared" si="85"/>
        <v>0</v>
      </c>
      <c r="G59" s="30">
        <f t="shared" si="85"/>
        <v>0</v>
      </c>
      <c r="H59" s="31"/>
      <c r="I59" s="23"/>
      <c r="J59" s="24"/>
      <c r="K59" s="25"/>
      <c r="L59" s="26">
        <f t="shared" si="86"/>
        <v>0</v>
      </c>
      <c r="M59" s="23">
        <v>0</v>
      </c>
      <c r="N59" s="24">
        <v>0</v>
      </c>
      <c r="O59" s="25">
        <v>0</v>
      </c>
      <c r="P59" s="26">
        <f t="shared" si="87"/>
        <v>0</v>
      </c>
      <c r="Q59" s="23">
        <v>0</v>
      </c>
      <c r="R59" s="24">
        <v>0</v>
      </c>
      <c r="S59" s="25">
        <v>0</v>
      </c>
      <c r="T59" s="26">
        <f t="shared" si="88"/>
        <v>100000</v>
      </c>
      <c r="U59" s="23">
        <v>100000</v>
      </c>
      <c r="V59" s="24">
        <v>0</v>
      </c>
      <c r="W59" s="25">
        <v>0</v>
      </c>
      <c r="X59" s="26"/>
      <c r="Y59" s="23"/>
      <c r="Z59" s="24"/>
      <c r="AA59" s="27"/>
      <c r="AB59" s="44"/>
      <c r="AC59" s="45"/>
      <c r="AD59" s="46"/>
      <c r="AE59" s="42"/>
    </row>
    <row r="60" spans="1:33" s="55" customFormat="1" ht="51.95" customHeight="1">
      <c r="A60" s="18">
        <v>52</v>
      </c>
      <c r="B60" s="61" t="s">
        <v>23</v>
      </c>
      <c r="C60" s="105" t="s">
        <v>15</v>
      </c>
      <c r="D60" s="26">
        <f t="shared" si="84"/>
        <v>1000000</v>
      </c>
      <c r="E60" s="23">
        <f t="shared" si="84"/>
        <v>500000</v>
      </c>
      <c r="F60" s="24">
        <f t="shared" si="85"/>
        <v>0</v>
      </c>
      <c r="G60" s="30">
        <f t="shared" si="85"/>
        <v>0</v>
      </c>
      <c r="H60" s="31"/>
      <c r="I60" s="23"/>
      <c r="J60" s="24"/>
      <c r="K60" s="25"/>
      <c r="L60" s="26">
        <f t="shared" ref="L60:L61" si="89">M60+N60+O60</f>
        <v>0</v>
      </c>
      <c r="M60" s="23">
        <v>0</v>
      </c>
      <c r="N60" s="24">
        <v>0</v>
      </c>
      <c r="O60" s="25">
        <v>0</v>
      </c>
      <c r="P60" s="26">
        <f t="shared" si="87"/>
        <v>0</v>
      </c>
      <c r="Q60" s="23">
        <v>0</v>
      </c>
      <c r="R60" s="24">
        <v>0</v>
      </c>
      <c r="S60" s="25">
        <v>0</v>
      </c>
      <c r="T60" s="26">
        <f t="shared" si="88"/>
        <v>0</v>
      </c>
      <c r="U60" s="23">
        <v>0</v>
      </c>
      <c r="V60" s="24">
        <v>0</v>
      </c>
      <c r="W60" s="25">
        <v>0</v>
      </c>
      <c r="X60" s="26">
        <f>Y60+Z60+AA60</f>
        <v>1000000</v>
      </c>
      <c r="Y60" s="23">
        <v>500000</v>
      </c>
      <c r="Z60" s="24">
        <v>0</v>
      </c>
      <c r="AA60" s="27">
        <v>500000</v>
      </c>
      <c r="AB60" s="44"/>
      <c r="AC60" s="45"/>
      <c r="AD60" s="46"/>
      <c r="AE60" s="42"/>
    </row>
    <row r="61" spans="1:33" s="55" customFormat="1" ht="51.95" customHeight="1">
      <c r="A61" s="18">
        <v>53</v>
      </c>
      <c r="B61" s="72" t="s">
        <v>24</v>
      </c>
      <c r="C61" s="110" t="s">
        <v>15</v>
      </c>
      <c r="D61" s="44">
        <f>L61+P61+T61+X61+AB61</f>
        <v>1500000</v>
      </c>
      <c r="E61" s="45">
        <f>M61+Q61+U61+Y61+AC61</f>
        <v>500000</v>
      </c>
      <c r="F61" s="46">
        <f>+AD61</f>
        <v>0</v>
      </c>
      <c r="G61" s="30">
        <f>+AE61</f>
        <v>0</v>
      </c>
      <c r="H61" s="96"/>
      <c r="I61" s="45"/>
      <c r="J61" s="46"/>
      <c r="K61" s="66"/>
      <c r="L61" s="44">
        <f t="shared" si="89"/>
        <v>0</v>
      </c>
      <c r="M61" s="45">
        <v>0</v>
      </c>
      <c r="N61" s="46">
        <v>0</v>
      </c>
      <c r="O61" s="66">
        <v>0</v>
      </c>
      <c r="P61" s="44">
        <f t="shared" si="87"/>
        <v>0</v>
      </c>
      <c r="Q61" s="45">
        <v>0</v>
      </c>
      <c r="R61" s="46">
        <v>0</v>
      </c>
      <c r="S61" s="66">
        <v>0</v>
      </c>
      <c r="T61" s="44">
        <f t="shared" si="88"/>
        <v>0</v>
      </c>
      <c r="U61" s="45">
        <v>0</v>
      </c>
      <c r="V61" s="46">
        <v>0</v>
      </c>
      <c r="W61" s="66">
        <v>0</v>
      </c>
      <c r="X61" s="44">
        <f>Y61+Z61+AA61</f>
        <v>1500000</v>
      </c>
      <c r="Y61" s="45">
        <v>500000</v>
      </c>
      <c r="Z61" s="46">
        <v>0</v>
      </c>
      <c r="AA61" s="42">
        <v>1000000</v>
      </c>
      <c r="AB61" s="22"/>
      <c r="AC61" s="37"/>
      <c r="AD61" s="38"/>
      <c r="AE61" s="39"/>
    </row>
    <row r="62" spans="1:33" s="55" customFormat="1" ht="51.95" customHeight="1" thickBot="1">
      <c r="A62" s="18">
        <v>54</v>
      </c>
      <c r="B62" s="72" t="s">
        <v>63</v>
      </c>
      <c r="C62" s="106" t="s">
        <v>15</v>
      </c>
      <c r="D62" s="73">
        <f>L62+P62+T62+X62+AB62</f>
        <v>450000</v>
      </c>
      <c r="E62" s="74">
        <f>M62+Q62+U62+Y62+AC62</f>
        <v>450000</v>
      </c>
      <c r="F62" s="75">
        <f>+AD62</f>
        <v>0</v>
      </c>
      <c r="G62" s="76">
        <f>+AE62</f>
        <v>0</v>
      </c>
      <c r="H62" s="77"/>
      <c r="I62" s="74"/>
      <c r="J62" s="75"/>
      <c r="K62" s="78"/>
      <c r="L62" s="73">
        <f t="shared" ref="L62" si="90">M62+N62+O62</f>
        <v>50000</v>
      </c>
      <c r="M62" s="74">
        <v>50000</v>
      </c>
      <c r="N62" s="75">
        <v>0</v>
      </c>
      <c r="O62" s="78">
        <v>0</v>
      </c>
      <c r="P62" s="73">
        <f t="shared" ref="P62" si="91">Q62+R62+S62</f>
        <v>0</v>
      </c>
      <c r="Q62" s="74">
        <v>0</v>
      </c>
      <c r="R62" s="75">
        <v>0</v>
      </c>
      <c r="S62" s="78">
        <v>0</v>
      </c>
      <c r="T62" s="73">
        <f t="shared" ref="T62" si="92">U62+V62+W62</f>
        <v>0</v>
      </c>
      <c r="U62" s="74">
        <v>0</v>
      </c>
      <c r="V62" s="75">
        <v>0</v>
      </c>
      <c r="W62" s="78">
        <v>0</v>
      </c>
      <c r="X62" s="73">
        <f>Y62+Z62+AA62</f>
        <v>400000</v>
      </c>
      <c r="Y62" s="74">
        <v>400000</v>
      </c>
      <c r="Z62" s="75">
        <v>0</v>
      </c>
      <c r="AA62" s="79">
        <v>0</v>
      </c>
      <c r="AB62" s="22"/>
      <c r="AC62" s="37"/>
      <c r="AD62" s="38"/>
      <c r="AE62" s="39"/>
    </row>
    <row r="63" spans="1:33" s="55" customFormat="1" ht="24" customHeight="1" thickBot="1">
      <c r="A63" s="10"/>
      <c r="B63" s="151" t="s">
        <v>29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3"/>
    </row>
    <row r="64" spans="1:33" s="55" customFormat="1" ht="51.95" customHeight="1">
      <c r="A64" s="18">
        <v>55</v>
      </c>
      <c r="B64" s="90" t="s">
        <v>10</v>
      </c>
      <c r="C64" s="105" t="s">
        <v>15</v>
      </c>
      <c r="D64" s="26">
        <f t="shared" ref="D64:G64" si="93">L64+P64+T64+X64</f>
        <v>1850000</v>
      </c>
      <c r="E64" s="23">
        <f t="shared" si="93"/>
        <v>650000</v>
      </c>
      <c r="F64" s="24">
        <f t="shared" si="93"/>
        <v>1200000</v>
      </c>
      <c r="G64" s="98">
        <f t="shared" si="93"/>
        <v>0</v>
      </c>
      <c r="H64" s="31"/>
      <c r="I64" s="23"/>
      <c r="J64" s="24"/>
      <c r="K64" s="25"/>
      <c r="L64" s="26">
        <f>M64+N64+O64</f>
        <v>350000</v>
      </c>
      <c r="M64" s="23">
        <v>50000</v>
      </c>
      <c r="N64" s="24">
        <v>300000</v>
      </c>
      <c r="O64" s="25">
        <v>0</v>
      </c>
      <c r="P64" s="26">
        <f>Q64+R64+S64</f>
        <v>500000</v>
      </c>
      <c r="Q64" s="23">
        <v>200000</v>
      </c>
      <c r="R64" s="24">
        <v>300000</v>
      </c>
      <c r="S64" s="25">
        <v>0</v>
      </c>
      <c r="T64" s="26">
        <f>U64+V64+W64</f>
        <v>500000</v>
      </c>
      <c r="U64" s="23">
        <v>200000</v>
      </c>
      <c r="V64" s="24">
        <v>300000</v>
      </c>
      <c r="W64" s="25">
        <v>0</v>
      </c>
      <c r="X64" s="26">
        <f>Y64+Z64+AA64</f>
        <v>500000</v>
      </c>
      <c r="Y64" s="23">
        <v>200000</v>
      </c>
      <c r="Z64" s="24">
        <v>300000</v>
      </c>
      <c r="AA64" s="27">
        <v>0</v>
      </c>
      <c r="AB64" s="26"/>
      <c r="AC64" s="23"/>
      <c r="AD64" s="24"/>
      <c r="AE64" s="27"/>
      <c r="AF64" s="58"/>
    </row>
    <row r="65" spans="1:33" s="55" customFormat="1" ht="51.95" customHeight="1">
      <c r="A65" s="18">
        <v>56</v>
      </c>
      <c r="B65" s="29" t="s">
        <v>58</v>
      </c>
      <c r="C65" s="105" t="s">
        <v>15</v>
      </c>
      <c r="D65" s="26">
        <f t="shared" ref="D65:G67" si="94">L65+P65+T65+X65+AB65</f>
        <v>230000</v>
      </c>
      <c r="E65" s="23">
        <f t="shared" si="94"/>
        <v>34500</v>
      </c>
      <c r="F65" s="24">
        <f t="shared" si="94"/>
        <v>0</v>
      </c>
      <c r="G65" s="30">
        <f t="shared" si="94"/>
        <v>195500</v>
      </c>
      <c r="H65" s="31">
        <f t="shared" ref="H65:H68" si="95">I65+J65+K65</f>
        <v>110175</v>
      </c>
      <c r="I65" s="23">
        <v>110175</v>
      </c>
      <c r="J65" s="24">
        <v>0</v>
      </c>
      <c r="K65" s="25">
        <v>0</v>
      </c>
      <c r="L65" s="31">
        <f>M65+N65+O65</f>
        <v>230000</v>
      </c>
      <c r="M65" s="23">
        <v>34500</v>
      </c>
      <c r="N65" s="24">
        <v>0</v>
      </c>
      <c r="O65" s="28">
        <v>195500</v>
      </c>
      <c r="P65" s="26"/>
      <c r="Q65" s="23"/>
      <c r="R65" s="24"/>
      <c r="S65" s="25"/>
      <c r="T65" s="26"/>
      <c r="U65" s="23"/>
      <c r="V65" s="24"/>
      <c r="W65" s="25"/>
      <c r="X65" s="26"/>
      <c r="Y65" s="23"/>
      <c r="Z65" s="24"/>
      <c r="AA65" s="27"/>
      <c r="AB65" s="26"/>
      <c r="AC65" s="23"/>
      <c r="AD65" s="24"/>
      <c r="AE65" s="27"/>
      <c r="AF65" s="58"/>
      <c r="AG65" s="59"/>
    </row>
    <row r="66" spans="1:33" s="55" customFormat="1" ht="57" customHeight="1">
      <c r="A66" s="18">
        <v>57</v>
      </c>
      <c r="B66" s="29" t="s">
        <v>59</v>
      </c>
      <c r="C66" s="105" t="s">
        <v>15</v>
      </c>
      <c r="D66" s="26">
        <f t="shared" si="94"/>
        <v>2932464</v>
      </c>
      <c r="E66" s="23">
        <f t="shared" si="94"/>
        <v>2932464</v>
      </c>
      <c r="F66" s="24">
        <f t="shared" si="94"/>
        <v>0</v>
      </c>
      <c r="G66" s="30">
        <f t="shared" si="94"/>
        <v>0</v>
      </c>
      <c r="H66" s="31">
        <f t="shared" si="95"/>
        <v>7691307</v>
      </c>
      <c r="I66" s="23">
        <v>4469527</v>
      </c>
      <c r="J66" s="24">
        <v>0</v>
      </c>
      <c r="K66" s="30">
        <v>3221780</v>
      </c>
      <c r="L66" s="31">
        <f t="shared" ref="L66" si="96">M66+N66+O66</f>
        <v>2932464</v>
      </c>
      <c r="M66" s="23">
        <v>2932464</v>
      </c>
      <c r="N66" s="24">
        <v>0</v>
      </c>
      <c r="O66" s="28">
        <v>0</v>
      </c>
      <c r="P66" s="26"/>
      <c r="Q66" s="23"/>
      <c r="R66" s="24"/>
      <c r="S66" s="25"/>
      <c r="T66" s="26"/>
      <c r="U66" s="23"/>
      <c r="V66" s="24"/>
      <c r="W66" s="25"/>
      <c r="X66" s="26"/>
      <c r="Y66" s="23"/>
      <c r="Z66" s="24"/>
      <c r="AA66" s="27"/>
      <c r="AB66" s="44"/>
      <c r="AC66" s="45"/>
      <c r="AD66" s="46"/>
      <c r="AE66" s="42"/>
      <c r="AF66" s="58"/>
    </row>
    <row r="67" spans="1:33" s="55" customFormat="1" ht="51.95" customHeight="1">
      <c r="A67" s="18">
        <v>58</v>
      </c>
      <c r="B67" s="61" t="s">
        <v>60</v>
      </c>
      <c r="C67" s="105" t="s">
        <v>15</v>
      </c>
      <c r="D67" s="26">
        <f t="shared" si="94"/>
        <v>3245508</v>
      </c>
      <c r="E67" s="23">
        <f t="shared" si="94"/>
        <v>487532</v>
      </c>
      <c r="F67" s="24">
        <f t="shared" si="94"/>
        <v>0</v>
      </c>
      <c r="G67" s="30">
        <f t="shared" si="94"/>
        <v>2757976</v>
      </c>
      <c r="H67" s="31">
        <f t="shared" si="95"/>
        <v>143762</v>
      </c>
      <c r="I67" s="23">
        <v>21564</v>
      </c>
      <c r="J67" s="24">
        <v>0</v>
      </c>
      <c r="K67" s="28">
        <v>122198</v>
      </c>
      <c r="L67" s="26">
        <f>M67+N67+O67</f>
        <v>3245508</v>
      </c>
      <c r="M67" s="23">
        <v>487532</v>
      </c>
      <c r="N67" s="24">
        <v>0</v>
      </c>
      <c r="O67" s="28">
        <v>2757976</v>
      </c>
      <c r="P67" s="26"/>
      <c r="Q67" s="23"/>
      <c r="R67" s="24"/>
      <c r="S67" s="28"/>
      <c r="T67" s="26"/>
      <c r="U67" s="23"/>
      <c r="V67" s="24"/>
      <c r="W67" s="25"/>
      <c r="X67" s="26"/>
      <c r="Y67" s="23"/>
      <c r="Z67" s="24"/>
      <c r="AA67" s="27"/>
      <c r="AB67" s="44"/>
      <c r="AC67" s="45"/>
      <c r="AD67" s="46"/>
      <c r="AE67" s="42"/>
    </row>
    <row r="68" spans="1:33" s="55" customFormat="1" ht="81" customHeight="1">
      <c r="A68" s="18">
        <v>59</v>
      </c>
      <c r="B68" s="72" t="s">
        <v>12</v>
      </c>
      <c r="C68" s="111" t="s">
        <v>15</v>
      </c>
      <c r="D68" s="26">
        <f t="shared" ref="D68:G69" si="97">L68+P68+T68+X68+AB68</f>
        <v>803000</v>
      </c>
      <c r="E68" s="23">
        <f t="shared" si="97"/>
        <v>803000</v>
      </c>
      <c r="F68" s="24">
        <f t="shared" si="97"/>
        <v>0</v>
      </c>
      <c r="G68" s="30">
        <f t="shared" si="97"/>
        <v>0</v>
      </c>
      <c r="H68" s="63">
        <f t="shared" si="95"/>
        <v>290000</v>
      </c>
      <c r="I68" s="37">
        <v>290000</v>
      </c>
      <c r="J68" s="38">
        <v>0</v>
      </c>
      <c r="K68" s="65">
        <v>0</v>
      </c>
      <c r="L68" s="22">
        <f>M68+N68+O68</f>
        <v>153000</v>
      </c>
      <c r="M68" s="37">
        <v>153000</v>
      </c>
      <c r="N68" s="38">
        <v>0</v>
      </c>
      <c r="O68" s="65">
        <v>0</v>
      </c>
      <c r="P68" s="22">
        <f>Q68+R68+S68</f>
        <v>250000</v>
      </c>
      <c r="Q68" s="37">
        <v>250000</v>
      </c>
      <c r="R68" s="38">
        <v>0</v>
      </c>
      <c r="S68" s="65">
        <v>0</v>
      </c>
      <c r="T68" s="22">
        <f>U68+V68+W68</f>
        <v>200000</v>
      </c>
      <c r="U68" s="37">
        <v>200000</v>
      </c>
      <c r="V68" s="38">
        <v>0</v>
      </c>
      <c r="W68" s="65">
        <v>0</v>
      </c>
      <c r="X68" s="22">
        <f>Y68+Z68+AA68</f>
        <v>200000</v>
      </c>
      <c r="Y68" s="37">
        <v>200000</v>
      </c>
      <c r="Z68" s="38">
        <v>0</v>
      </c>
      <c r="AA68" s="39">
        <v>0</v>
      </c>
      <c r="AB68" s="44"/>
      <c r="AC68" s="45"/>
      <c r="AD68" s="46"/>
      <c r="AE68" s="42"/>
    </row>
    <row r="69" spans="1:33" s="55" customFormat="1" ht="51.95" customHeight="1" thickBot="1">
      <c r="A69" s="18">
        <v>60</v>
      </c>
      <c r="B69" s="102" t="s">
        <v>61</v>
      </c>
      <c r="C69" s="112" t="s">
        <v>15</v>
      </c>
      <c r="D69" s="19">
        <f t="shared" si="97"/>
        <v>1850000</v>
      </c>
      <c r="E69" s="20">
        <f t="shared" si="97"/>
        <v>1850000</v>
      </c>
      <c r="F69" s="21">
        <f t="shared" si="97"/>
        <v>0</v>
      </c>
      <c r="G69" s="40">
        <f t="shared" si="97"/>
        <v>0</v>
      </c>
      <c r="H69" s="19"/>
      <c r="I69" s="20"/>
      <c r="J69" s="21"/>
      <c r="K69" s="41"/>
      <c r="L69" s="103">
        <f t="shared" ref="L69" si="98">M69+N69+O69</f>
        <v>250000</v>
      </c>
      <c r="M69" s="20">
        <v>250000</v>
      </c>
      <c r="N69" s="21">
        <v>0</v>
      </c>
      <c r="O69" s="41">
        <v>0</v>
      </c>
      <c r="P69" s="103">
        <f t="shared" ref="P69" si="99">Q69+R69+S69</f>
        <v>400000</v>
      </c>
      <c r="Q69" s="20">
        <v>400000</v>
      </c>
      <c r="R69" s="21">
        <v>0</v>
      </c>
      <c r="S69" s="41">
        <v>0</v>
      </c>
      <c r="T69" s="103">
        <f t="shared" ref="T69" si="100">U69+V69+W69</f>
        <v>400000</v>
      </c>
      <c r="U69" s="20">
        <v>400000</v>
      </c>
      <c r="V69" s="21">
        <v>0</v>
      </c>
      <c r="W69" s="41">
        <v>0</v>
      </c>
      <c r="X69" s="103">
        <f t="shared" ref="X69" si="101">Y69+Z69+AA69</f>
        <v>400000</v>
      </c>
      <c r="Y69" s="20">
        <v>400000</v>
      </c>
      <c r="Z69" s="21">
        <v>0</v>
      </c>
      <c r="AA69" s="41">
        <v>0</v>
      </c>
      <c r="AB69" s="103">
        <f t="shared" ref="AB69" si="102">AC69+AD69+AE69</f>
        <v>400000</v>
      </c>
      <c r="AC69" s="20">
        <v>400000</v>
      </c>
      <c r="AD69" s="21">
        <v>0</v>
      </c>
      <c r="AE69" s="41">
        <v>0</v>
      </c>
    </row>
  </sheetData>
  <sortState ref="A8:AR57">
    <sortCondition ref="A8"/>
  </sortState>
  <mergeCells count="43">
    <mergeCell ref="B1:B3"/>
    <mergeCell ref="D1:G1"/>
    <mergeCell ref="F2:F3"/>
    <mergeCell ref="L1:O1"/>
    <mergeCell ref="P1:S1"/>
    <mergeCell ref="R2:R3"/>
    <mergeCell ref="M2:M3"/>
    <mergeCell ref="S2:S3"/>
    <mergeCell ref="B63:AE63"/>
    <mergeCell ref="B5:AE5"/>
    <mergeCell ref="B13:AE13"/>
    <mergeCell ref="B48:AE48"/>
    <mergeCell ref="B55:AE55"/>
    <mergeCell ref="B4:C4"/>
    <mergeCell ref="C1:C3"/>
    <mergeCell ref="X1:AA1"/>
    <mergeCell ref="T1:W1"/>
    <mergeCell ref="H1:K1"/>
    <mergeCell ref="L2:L3"/>
    <mergeCell ref="U2:U3"/>
    <mergeCell ref="T2:T3"/>
    <mergeCell ref="Y2:Y3"/>
    <mergeCell ref="K2:K3"/>
    <mergeCell ref="N2:N3"/>
    <mergeCell ref="X2:X3"/>
    <mergeCell ref="O2:O3"/>
    <mergeCell ref="P2:P3"/>
    <mergeCell ref="E2:E3"/>
    <mergeCell ref="G2:G3"/>
    <mergeCell ref="AB1:AE1"/>
    <mergeCell ref="D2:D3"/>
    <mergeCell ref="AB2:AB3"/>
    <mergeCell ref="AC2:AC3"/>
    <mergeCell ref="AD2:AD3"/>
    <mergeCell ref="AE2:AE3"/>
    <mergeCell ref="Z2:Z3"/>
    <mergeCell ref="V2:V3"/>
    <mergeCell ref="I2:I3"/>
    <mergeCell ref="H2:H3"/>
    <mergeCell ref="J2:J3"/>
    <mergeCell ref="AA2:AA3"/>
    <mergeCell ref="Q2:Q3"/>
    <mergeCell ref="W2:W3"/>
  </mergeCells>
  <phoneticPr fontId="0" type="noConversion"/>
  <pageMargins left="0.23622047244094491" right="0.19685039370078741" top="0.19685039370078741" bottom="0.19685039370078741" header="0.19685039370078741" footer="0.23622047244094491"/>
  <pageSetup paperSize="9" scale="85" fitToWidth="2" fitToHeight="3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E28" sqref="E28"/>
    </sheetView>
  </sheetViews>
  <sheetFormatPr defaultRowHeight="14.25"/>
  <cols>
    <col min="1" max="1" width="15.375" customWidth="1"/>
    <col min="6" max="8" width="11.375" bestFit="1" customWidth="1"/>
    <col min="10" max="10" width="11.375" bestFit="1" customWidth="1"/>
    <col min="11" max="12" width="9.875" bestFit="1" customWidth="1"/>
  </cols>
  <sheetData>
    <row r="1" spans="1:10">
      <c r="A1" s="57">
        <v>1050000</v>
      </c>
    </row>
    <row r="2" spans="1:10">
      <c r="A2" s="57">
        <f>A1*30%</f>
        <v>315000</v>
      </c>
    </row>
    <row r="3" spans="1:10">
      <c r="A3" s="57">
        <f>A1-A2</f>
        <v>735000</v>
      </c>
    </row>
    <row r="5" spans="1:10">
      <c r="F5" s="57">
        <v>6647040</v>
      </c>
      <c r="G5" s="57"/>
      <c r="H5" s="57"/>
    </row>
    <row r="6" spans="1:10">
      <c r="F6" s="57">
        <v>3000000</v>
      </c>
      <c r="G6" s="57"/>
      <c r="H6" s="57"/>
    </row>
    <row r="7" spans="1:10">
      <c r="F7" s="57">
        <f>F5-F6</f>
        <v>3647040</v>
      </c>
      <c r="G7" s="57">
        <f>F7*70%</f>
        <v>2552928</v>
      </c>
      <c r="H7" s="57">
        <f>F7*30%</f>
        <v>1094112</v>
      </c>
    </row>
    <row r="16" spans="1:10">
      <c r="G16">
        <v>1200000</v>
      </c>
      <c r="H16">
        <f>G16*30%</f>
        <v>360000</v>
      </c>
      <c r="J16" s="57">
        <v>4395000</v>
      </c>
    </row>
    <row r="17" spans="8:12">
      <c r="H17">
        <f>G16*70%</f>
        <v>840000</v>
      </c>
      <c r="J17" s="57">
        <v>6647040</v>
      </c>
    </row>
    <row r="18" spans="8:12">
      <c r="J18" s="57">
        <f>J17-J16</f>
        <v>2252040</v>
      </c>
    </row>
    <row r="22" spans="8:12">
      <c r="J22">
        <v>7500000</v>
      </c>
    </row>
    <row r="23" spans="8:12">
      <c r="J23" s="57">
        <f>J22-J17</f>
        <v>852960</v>
      </c>
      <c r="K23" s="57">
        <f>J23*70%</f>
        <v>597072</v>
      </c>
      <c r="L23" s="57">
        <f>J23*30%</f>
        <v>255888</v>
      </c>
    </row>
    <row r="26" spans="8:12">
      <c r="K26" s="57">
        <f>J23-L26</f>
        <v>597960</v>
      </c>
      <c r="L26">
        <v>255000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5"/>
  <sheetViews>
    <sheetView workbookViewId="0">
      <selection activeCell="A14" sqref="A12:AA15"/>
    </sheetView>
  </sheetViews>
  <sheetFormatPr defaultRowHeight="14.25"/>
  <cols>
    <col min="1" max="1" width="3.5" customWidth="1"/>
    <col min="2" max="2" width="14.875" customWidth="1"/>
    <col min="3" max="3" width="5.125" customWidth="1"/>
    <col min="4" max="4" width="4.125" customWidth="1"/>
    <col min="5" max="27" width="2.5" bestFit="1" customWidth="1"/>
    <col min="28" max="28" width="3.75" customWidth="1"/>
  </cols>
  <sheetData>
    <row r="1" spans="1:28" ht="22.5" customHeight="1">
      <c r="A1" s="131" t="s">
        <v>82</v>
      </c>
      <c r="B1" s="113" t="s">
        <v>80</v>
      </c>
      <c r="C1" s="53"/>
      <c r="D1" s="3"/>
      <c r="E1" s="4"/>
      <c r="F1" s="4"/>
      <c r="G1" s="16"/>
      <c r="H1" s="3"/>
      <c r="I1" s="4"/>
      <c r="J1" s="4"/>
      <c r="K1" s="4"/>
      <c r="L1" s="3"/>
      <c r="M1" s="4"/>
      <c r="N1" s="4"/>
      <c r="O1" s="4"/>
      <c r="P1" s="3"/>
      <c r="Q1" s="4"/>
      <c r="R1" s="4"/>
      <c r="S1" s="4"/>
      <c r="T1" s="3"/>
      <c r="U1" s="4"/>
      <c r="V1" s="4"/>
      <c r="W1" s="4"/>
      <c r="X1" s="4"/>
      <c r="Y1" s="4"/>
      <c r="Z1" s="4"/>
      <c r="AA1" s="4"/>
    </row>
    <row r="2" spans="1:28" ht="86.25" customHeight="1">
      <c r="A2" s="54"/>
      <c r="B2" s="184" t="s">
        <v>86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1:28" s="117" customFormat="1" ht="23.25" customHeight="1" thickBot="1">
      <c r="A3" s="116"/>
      <c r="B3" s="183" t="s">
        <v>85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</row>
    <row r="4" spans="1:28" s="6" customFormat="1" ht="12" customHeight="1" thickBot="1">
      <c r="A4" s="114"/>
      <c r="B4" s="166" t="s">
        <v>0</v>
      </c>
      <c r="C4" s="168" t="s">
        <v>13</v>
      </c>
      <c r="D4" s="170" t="s">
        <v>1</v>
      </c>
      <c r="E4" s="171"/>
      <c r="F4" s="171"/>
      <c r="G4" s="172"/>
      <c r="H4" s="173">
        <v>2013</v>
      </c>
      <c r="I4" s="174"/>
      <c r="J4" s="174"/>
      <c r="K4" s="175"/>
      <c r="L4" s="173">
        <v>2014</v>
      </c>
      <c r="M4" s="174"/>
      <c r="N4" s="174"/>
      <c r="O4" s="175"/>
      <c r="P4" s="173">
        <v>2015</v>
      </c>
      <c r="Q4" s="174"/>
      <c r="R4" s="174"/>
      <c r="S4" s="175"/>
      <c r="T4" s="173">
        <v>2016</v>
      </c>
      <c r="U4" s="174"/>
      <c r="V4" s="174"/>
      <c r="W4" s="175"/>
      <c r="X4" s="176">
        <v>2017</v>
      </c>
      <c r="Y4" s="177"/>
      <c r="Z4" s="177"/>
      <c r="AA4" s="178"/>
    </row>
    <row r="5" spans="1:28" s="6" customFormat="1" ht="30" customHeight="1">
      <c r="A5" s="115"/>
      <c r="B5" s="167"/>
      <c r="C5" s="169"/>
      <c r="D5" s="179" t="s">
        <v>2</v>
      </c>
      <c r="E5" s="181" t="s">
        <v>3</v>
      </c>
      <c r="F5" s="181" t="s">
        <v>11</v>
      </c>
      <c r="G5" s="181" t="s">
        <v>32</v>
      </c>
      <c r="H5" s="179" t="s">
        <v>1</v>
      </c>
      <c r="I5" s="181" t="s">
        <v>3</v>
      </c>
      <c r="J5" s="181" t="s">
        <v>11</v>
      </c>
      <c r="K5" s="181" t="s">
        <v>32</v>
      </c>
      <c r="L5" s="179" t="s">
        <v>1</v>
      </c>
      <c r="M5" s="181" t="s">
        <v>3</v>
      </c>
      <c r="N5" s="181" t="s">
        <v>11</v>
      </c>
      <c r="O5" s="181" t="s">
        <v>32</v>
      </c>
      <c r="P5" s="179" t="s">
        <v>1</v>
      </c>
      <c r="Q5" s="181" t="s">
        <v>3</v>
      </c>
      <c r="R5" s="181" t="s">
        <v>11</v>
      </c>
      <c r="S5" s="181" t="s">
        <v>32</v>
      </c>
      <c r="T5" s="179" t="s">
        <v>1</v>
      </c>
      <c r="U5" s="181" t="s">
        <v>3</v>
      </c>
      <c r="V5" s="181" t="s">
        <v>11</v>
      </c>
      <c r="W5" s="181" t="s">
        <v>32</v>
      </c>
      <c r="X5" s="179" t="s">
        <v>1</v>
      </c>
      <c r="Y5" s="181" t="s">
        <v>3</v>
      </c>
      <c r="Z5" s="181" t="s">
        <v>11</v>
      </c>
      <c r="AA5" s="181" t="s">
        <v>32</v>
      </c>
    </row>
    <row r="6" spans="1:28" s="6" customFormat="1" ht="30.75" customHeight="1" thickBot="1">
      <c r="A6" s="115"/>
      <c r="B6" s="167"/>
      <c r="C6" s="169"/>
      <c r="D6" s="180"/>
      <c r="E6" s="182"/>
      <c r="F6" s="182"/>
      <c r="G6" s="182"/>
      <c r="H6" s="180"/>
      <c r="I6" s="182"/>
      <c r="J6" s="182"/>
      <c r="K6" s="182"/>
      <c r="L6" s="180"/>
      <c r="M6" s="182"/>
      <c r="N6" s="182"/>
      <c r="O6" s="182"/>
      <c r="P6" s="180"/>
      <c r="Q6" s="182"/>
      <c r="R6" s="182"/>
      <c r="S6" s="182"/>
      <c r="T6" s="180"/>
      <c r="U6" s="182"/>
      <c r="V6" s="182"/>
      <c r="W6" s="182"/>
      <c r="X6" s="180"/>
      <c r="Y6" s="182"/>
      <c r="Z6" s="182"/>
      <c r="AA6" s="182"/>
    </row>
    <row r="7" spans="1:28" ht="73.5" customHeight="1" thickBot="1">
      <c r="A7" s="118">
        <v>30</v>
      </c>
      <c r="B7" s="119" t="s">
        <v>62</v>
      </c>
      <c r="C7" s="120" t="s">
        <v>15</v>
      </c>
      <c r="D7" s="121">
        <f>H7+L7+P7+T7+X7</f>
        <v>7550000</v>
      </c>
      <c r="E7" s="122">
        <f>I7+M7+Q7+U7+Y7</f>
        <v>5450000</v>
      </c>
      <c r="F7" s="123">
        <f>J7+N7+R7+V7+Z7</f>
        <v>2100000</v>
      </c>
      <c r="G7" s="124">
        <f>K7+O7+S7+W7+AA7</f>
        <v>0</v>
      </c>
      <c r="H7" s="121">
        <f t="shared" ref="H7" si="0">I7+J7+K7</f>
        <v>1500000</v>
      </c>
      <c r="I7" s="122">
        <v>1350000</v>
      </c>
      <c r="J7" s="123">
        <v>150000</v>
      </c>
      <c r="K7" s="125">
        <v>0</v>
      </c>
      <c r="L7" s="121">
        <f>SUM(M7:O7)</f>
        <v>1350000</v>
      </c>
      <c r="M7" s="122">
        <v>950000</v>
      </c>
      <c r="N7" s="123">
        <v>400000</v>
      </c>
      <c r="O7" s="125">
        <v>0</v>
      </c>
      <c r="P7" s="121">
        <f>SUM(Q7:S7)</f>
        <v>2450000</v>
      </c>
      <c r="Q7" s="122">
        <v>1650000</v>
      </c>
      <c r="R7" s="123">
        <v>800000</v>
      </c>
      <c r="S7" s="125">
        <v>0</v>
      </c>
      <c r="T7" s="121">
        <f>SUM(U7:W7)</f>
        <v>750000</v>
      </c>
      <c r="U7" s="122">
        <v>500000</v>
      </c>
      <c r="V7" s="123">
        <v>250000</v>
      </c>
      <c r="W7" s="126">
        <v>0</v>
      </c>
      <c r="X7" s="121">
        <f>SUM(Y7:AA7)</f>
        <v>1500000</v>
      </c>
      <c r="Y7" s="122">
        <v>1000000</v>
      </c>
      <c r="Z7" s="123">
        <v>500000</v>
      </c>
      <c r="AA7" s="126">
        <v>0</v>
      </c>
    </row>
    <row r="10" spans="1:28" s="1" customFormat="1" ht="12.75">
      <c r="A10" s="1" t="s">
        <v>83</v>
      </c>
      <c r="B10" s="4" t="s">
        <v>81</v>
      </c>
    </row>
    <row r="11" spans="1:28" s="1" customFormat="1" ht="28.5" customHeight="1" thickBot="1">
      <c r="B11" s="1" t="s">
        <v>84</v>
      </c>
    </row>
    <row r="12" spans="1:28" ht="15.75" thickBot="1">
      <c r="A12" s="114"/>
      <c r="B12" s="166" t="s">
        <v>0</v>
      </c>
      <c r="C12" s="168" t="s">
        <v>13</v>
      </c>
      <c r="D12" s="170" t="s">
        <v>1</v>
      </c>
      <c r="E12" s="171"/>
      <c r="F12" s="171"/>
      <c r="G12" s="172"/>
      <c r="H12" s="173">
        <v>2013</v>
      </c>
      <c r="I12" s="174"/>
      <c r="J12" s="174"/>
      <c r="K12" s="175"/>
      <c r="L12" s="173">
        <v>2014</v>
      </c>
      <c r="M12" s="174"/>
      <c r="N12" s="174"/>
      <c r="O12" s="175"/>
      <c r="P12" s="173">
        <v>2015</v>
      </c>
      <c r="Q12" s="174"/>
      <c r="R12" s="174"/>
      <c r="S12" s="175"/>
      <c r="T12" s="173">
        <v>2016</v>
      </c>
      <c r="U12" s="174"/>
      <c r="V12" s="174"/>
      <c r="W12" s="175"/>
      <c r="X12" s="176">
        <v>2017</v>
      </c>
      <c r="Y12" s="177"/>
      <c r="Z12" s="177"/>
      <c r="AA12" s="178"/>
    </row>
    <row r="13" spans="1:28">
      <c r="A13" s="115"/>
      <c r="B13" s="167"/>
      <c r="C13" s="169"/>
      <c r="D13" s="179" t="s">
        <v>2</v>
      </c>
      <c r="E13" s="181" t="s">
        <v>3</v>
      </c>
      <c r="F13" s="181" t="s">
        <v>11</v>
      </c>
      <c r="G13" s="181" t="s">
        <v>32</v>
      </c>
      <c r="H13" s="179" t="s">
        <v>1</v>
      </c>
      <c r="I13" s="181" t="s">
        <v>3</v>
      </c>
      <c r="J13" s="181" t="s">
        <v>11</v>
      </c>
      <c r="K13" s="181" t="s">
        <v>32</v>
      </c>
      <c r="L13" s="179" t="s">
        <v>1</v>
      </c>
      <c r="M13" s="181" t="s">
        <v>3</v>
      </c>
      <c r="N13" s="181" t="s">
        <v>11</v>
      </c>
      <c r="O13" s="181" t="s">
        <v>32</v>
      </c>
      <c r="P13" s="179" t="s">
        <v>1</v>
      </c>
      <c r="Q13" s="181" t="s">
        <v>3</v>
      </c>
      <c r="R13" s="181" t="s">
        <v>11</v>
      </c>
      <c r="S13" s="181" t="s">
        <v>32</v>
      </c>
      <c r="T13" s="179" t="s">
        <v>1</v>
      </c>
      <c r="U13" s="181" t="s">
        <v>3</v>
      </c>
      <c r="V13" s="181" t="s">
        <v>11</v>
      </c>
      <c r="W13" s="181" t="s">
        <v>32</v>
      </c>
      <c r="X13" s="179" t="s">
        <v>1</v>
      </c>
      <c r="Y13" s="181" t="s">
        <v>3</v>
      </c>
      <c r="Z13" s="181" t="s">
        <v>11</v>
      </c>
      <c r="AA13" s="181" t="s">
        <v>32</v>
      </c>
    </row>
    <row r="14" spans="1:28" ht="45" customHeight="1" thickBot="1">
      <c r="A14" s="115"/>
      <c r="B14" s="167"/>
      <c r="C14" s="169"/>
      <c r="D14" s="180"/>
      <c r="E14" s="182"/>
      <c r="F14" s="182"/>
      <c r="G14" s="182"/>
      <c r="H14" s="180"/>
      <c r="I14" s="182"/>
      <c r="J14" s="182"/>
      <c r="K14" s="182"/>
      <c r="L14" s="180"/>
      <c r="M14" s="182"/>
      <c r="N14" s="182"/>
      <c r="O14" s="182"/>
      <c r="P14" s="180"/>
      <c r="Q14" s="182"/>
      <c r="R14" s="182"/>
      <c r="S14" s="182"/>
      <c r="T14" s="180"/>
      <c r="U14" s="182"/>
      <c r="V14" s="182"/>
      <c r="W14" s="182"/>
      <c r="X14" s="180"/>
      <c r="Y14" s="182"/>
      <c r="Z14" s="182"/>
      <c r="AA14" s="182"/>
    </row>
    <row r="15" spans="1:28" ht="75.75" customHeight="1" thickBot="1">
      <c r="A15" s="127">
        <v>40</v>
      </c>
      <c r="B15" s="130" t="s">
        <v>67</v>
      </c>
      <c r="C15" s="128" t="s">
        <v>15</v>
      </c>
      <c r="D15" s="121">
        <f t="shared" ref="D15:G15" si="1">SUM(H15,L15,P15,T15,X15)</f>
        <v>3070000</v>
      </c>
      <c r="E15" s="122">
        <f t="shared" si="1"/>
        <v>1070000</v>
      </c>
      <c r="F15" s="123">
        <f t="shared" si="1"/>
        <v>500000</v>
      </c>
      <c r="G15" s="129">
        <f t="shared" si="1"/>
        <v>1500000</v>
      </c>
      <c r="H15" s="121">
        <f t="shared" ref="H15" si="2">SUM(I15,J15,K15)</f>
        <v>0</v>
      </c>
      <c r="I15" s="122">
        <v>0</v>
      </c>
      <c r="J15" s="123">
        <v>0</v>
      </c>
      <c r="K15" s="126">
        <v>0</v>
      </c>
      <c r="L15" s="121">
        <f t="shared" ref="L15" si="3">SUM(M15,N15,O15)</f>
        <v>0</v>
      </c>
      <c r="M15" s="122">
        <v>0</v>
      </c>
      <c r="N15" s="123">
        <v>0</v>
      </c>
      <c r="O15" s="124">
        <v>0</v>
      </c>
      <c r="P15" s="121">
        <f t="shared" ref="P15" si="4">SUM(Q15,R15,S15)</f>
        <v>0</v>
      </c>
      <c r="Q15" s="122">
        <v>0</v>
      </c>
      <c r="R15" s="123">
        <v>0</v>
      </c>
      <c r="S15" s="124">
        <v>0</v>
      </c>
      <c r="T15" s="121">
        <f t="shared" ref="T15" si="5">SUM(U15,V15,W15)</f>
        <v>70000</v>
      </c>
      <c r="U15" s="122">
        <v>70000</v>
      </c>
      <c r="V15" s="123">
        <v>0</v>
      </c>
      <c r="W15" s="124">
        <v>0</v>
      </c>
      <c r="X15" s="121">
        <f t="shared" ref="X15" si="6">SUM(Y15,Z15,AA15)</f>
        <v>3000000</v>
      </c>
      <c r="Y15" s="122">
        <v>1000000</v>
      </c>
      <c r="Z15" s="123">
        <v>500000</v>
      </c>
      <c r="AA15" s="124">
        <v>1500000</v>
      </c>
    </row>
  </sheetData>
  <mergeCells count="66">
    <mergeCell ref="B2:AB2"/>
    <mergeCell ref="S13:S14"/>
    <mergeCell ref="T13:T14"/>
    <mergeCell ref="U13:U14"/>
    <mergeCell ref="V13:V14"/>
    <mergeCell ref="W13:W14"/>
    <mergeCell ref="X13:X14"/>
    <mergeCell ref="M13:M14"/>
    <mergeCell ref="N13:N14"/>
    <mergeCell ref="O13:O14"/>
    <mergeCell ref="P13:P14"/>
    <mergeCell ref="Q13:Q14"/>
    <mergeCell ref="R13:R14"/>
    <mergeCell ref="X12:AA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2:S12"/>
    <mergeCell ref="T12:W12"/>
    <mergeCell ref="Y13:Y14"/>
    <mergeCell ref="Z13:Z14"/>
    <mergeCell ref="AA13:AA14"/>
    <mergeCell ref="B12:B14"/>
    <mergeCell ref="C12:C14"/>
    <mergeCell ref="D12:G12"/>
    <mergeCell ref="H12:K12"/>
    <mergeCell ref="L12:O12"/>
    <mergeCell ref="B3:AA3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T4:W4"/>
    <mergeCell ref="X4:AA4"/>
    <mergeCell ref="D5:D6"/>
    <mergeCell ref="E5:E6"/>
    <mergeCell ref="F5:F6"/>
    <mergeCell ref="G5:G6"/>
    <mergeCell ref="P4:S4"/>
    <mergeCell ref="I5:I6"/>
    <mergeCell ref="J5:J6"/>
    <mergeCell ref="K5:K6"/>
    <mergeCell ref="L5:L6"/>
    <mergeCell ref="M5:M6"/>
    <mergeCell ref="Z5:Z6"/>
    <mergeCell ref="AA5:AA6"/>
    <mergeCell ref="B4:B6"/>
    <mergeCell ref="C4:C6"/>
    <mergeCell ref="D4:G4"/>
    <mergeCell ref="H4:K4"/>
    <mergeCell ref="L4:O4"/>
  </mergeCells>
  <pageMargins left="0.35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WPI</vt:lpstr>
      <vt:lpstr>OBLICZENIA</vt:lpstr>
      <vt:lpstr>POPRAWKA</vt:lpstr>
      <vt:lpstr>WPI!Obszar_wydruku</vt:lpstr>
      <vt:lpstr>WPI!Tytuły_wydruku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Rav</cp:lastModifiedBy>
  <cp:lastPrinted>2013-03-26T14:01:32Z</cp:lastPrinted>
  <dcterms:created xsi:type="dcterms:W3CDTF">2009-06-01T13:47:54Z</dcterms:created>
  <dcterms:modified xsi:type="dcterms:W3CDTF">2013-08-14T09:47:24Z</dcterms:modified>
</cp:coreProperties>
</file>